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A:\OP JAK\Výzvy\Návraty\+ Produktivní hodiny a jednotkové náklady\"/>
    </mc:Choice>
  </mc:AlternateContent>
  <xr:revisionPtr revIDLastSave="0" documentId="8_{8A7ABA64-7795-4041-8E33-9573EE1FD057}" xr6:coauthVersionLast="47" xr6:coauthVersionMax="47" xr10:uidLastSave="{00000000-0000-0000-0000-000000000000}"/>
  <bookViews>
    <workbookView xWindow="-120" yWindow="-120" windowWidth="38640" windowHeight="21120" xr2:uid="{DB97A1F9-EC68-476E-8626-B92166F31A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C40" i="1" l="1"/>
  <c r="C41" i="1"/>
  <c r="C42" i="1"/>
  <c r="C43" i="1"/>
  <c r="C44" i="1"/>
  <c r="C45" i="1"/>
  <c r="C46" i="1"/>
  <c r="C47" i="1"/>
  <c r="C48" i="1"/>
  <c r="C39" i="1"/>
  <c r="AF40" i="1" l="1"/>
  <c r="AF41" i="1"/>
  <c r="AF42" i="1"/>
  <c r="AF43" i="1"/>
  <c r="AF44" i="1"/>
  <c r="AF45" i="1"/>
  <c r="AF46" i="1"/>
  <c r="AF47" i="1"/>
  <c r="AF48" i="1"/>
  <c r="AF39" i="1"/>
  <c r="Y19" i="1"/>
  <c r="C21" i="1"/>
  <c r="D13" i="1"/>
  <c r="C54" i="1"/>
  <c r="G88" i="1"/>
  <c r="G89" i="1"/>
  <c r="G90" i="1"/>
  <c r="G91" i="1"/>
  <c r="G92" i="1"/>
  <c r="G93" i="1"/>
  <c r="G94" i="1"/>
  <c r="G95" i="1"/>
  <c r="G96" i="1"/>
  <c r="G97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G48" i="1" l="1"/>
  <c r="G98" i="1"/>
  <c r="G52" i="1"/>
  <c r="AG44" i="1"/>
  <c r="AG40" i="1"/>
  <c r="AG45" i="1"/>
  <c r="AG41" i="1"/>
  <c r="AG46" i="1"/>
  <c r="AG42" i="1"/>
  <c r="AG47" i="1"/>
  <c r="AG43" i="1"/>
  <c r="AG39" i="1"/>
  <c r="AG49" i="1" l="1"/>
  <c r="AG50" i="1" s="1"/>
  <c r="H89" i="1" l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E40" i="1"/>
  <c r="AH40" i="1" s="1"/>
  <c r="E41" i="1"/>
  <c r="AH41" i="1" s="1"/>
  <c r="E42" i="1"/>
  <c r="E43" i="1"/>
  <c r="E44" i="1"/>
  <c r="AH44" i="1" s="1"/>
  <c r="E45" i="1"/>
  <c r="AH45" i="1" s="1"/>
  <c r="E46" i="1"/>
  <c r="AH46" i="1" s="1"/>
  <c r="E47" i="1"/>
  <c r="AH47" i="1" s="1"/>
  <c r="E48" i="1"/>
  <c r="AH48" i="1" s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G50" i="1"/>
  <c r="I98" i="1" l="1"/>
  <c r="AC52" i="1"/>
  <c r="AC98" i="1"/>
  <c r="Y52" i="1"/>
  <c r="Y98" i="1"/>
  <c r="U52" i="1"/>
  <c r="U98" i="1"/>
  <c r="Q52" i="1"/>
  <c r="Q98" i="1"/>
  <c r="M52" i="1"/>
  <c r="M98" i="1"/>
  <c r="AB98" i="1"/>
  <c r="AB52" i="1"/>
  <c r="X98" i="1"/>
  <c r="X52" i="1"/>
  <c r="T98" i="1"/>
  <c r="T52" i="1"/>
  <c r="P98" i="1"/>
  <c r="P52" i="1"/>
  <c r="AA98" i="1"/>
  <c r="AA52" i="1"/>
  <c r="W98" i="1"/>
  <c r="W52" i="1"/>
  <c r="S98" i="1"/>
  <c r="S52" i="1"/>
  <c r="O52" i="1"/>
  <c r="O98" i="1"/>
  <c r="AD98" i="1"/>
  <c r="AD52" i="1"/>
  <c r="Z52" i="1"/>
  <c r="Z98" i="1"/>
  <c r="V98" i="1"/>
  <c r="V52" i="1"/>
  <c r="R52" i="1"/>
  <c r="R98" i="1"/>
  <c r="N52" i="1"/>
  <c r="N98" i="1"/>
  <c r="L52" i="1"/>
  <c r="L98" i="1"/>
  <c r="K52" i="1"/>
  <c r="K98" i="1"/>
  <c r="J98" i="1"/>
  <c r="J52" i="1"/>
  <c r="H98" i="1"/>
  <c r="I52" i="1"/>
  <c r="H52" i="1"/>
  <c r="AH43" i="1"/>
  <c r="AH42" i="1"/>
  <c r="E39" i="1"/>
  <c r="AH39" i="1" s="1"/>
  <c r="G53" i="1" l="1"/>
  <c r="AH49" i="1"/>
  <c r="C52" i="1" s="1"/>
  <c r="Y99" i="1"/>
  <c r="M99" i="1"/>
  <c r="V53" i="1"/>
  <c r="G99" i="1"/>
  <c r="P99" i="1"/>
  <c r="P53" i="1"/>
  <c r="J53" i="1"/>
  <c r="S53" i="1"/>
  <c r="Y53" i="1"/>
  <c r="AB53" i="1"/>
  <c r="M53" i="1"/>
  <c r="S99" i="1"/>
  <c r="AB99" i="1"/>
  <c r="Y100" i="1" s="1"/>
  <c r="J99" i="1"/>
  <c r="V99" i="1"/>
  <c r="G54" i="1" l="1"/>
  <c r="G100" i="1"/>
  <c r="S54" i="1"/>
  <c r="M100" i="1"/>
  <c r="M54" i="1"/>
  <c r="S100" i="1"/>
  <c r="Y54" i="1"/>
  <c r="C28" i="1" l="1"/>
  <c r="C25" i="1"/>
  <c r="D25" i="1" s="1"/>
  <c r="D28" i="1" l="1"/>
  <c r="C11" i="1"/>
  <c r="D11" i="1" s="1"/>
  <c r="C12" i="1"/>
  <c r="D12" i="1" s="1"/>
  <c r="D18" i="1" l="1"/>
  <c r="D16" i="1"/>
  <c r="AF49" i="1" l="1"/>
  <c r="C50" i="1" s="1"/>
  <c r="C51" i="1" s="1"/>
  <c r="C14" i="1" l="1"/>
  <c r="D14" i="1"/>
  <c r="C53" i="1" s="1"/>
  <c r="C6" i="1" l="1"/>
</calcChain>
</file>

<file path=xl/sharedStrings.xml><?xml version="1.0" encoding="utf-8"?>
<sst xmlns="http://schemas.openxmlformats.org/spreadsheetml/2006/main" count="187" uniqueCount="117">
  <si>
    <t>rozvoj vzdělávání hlavního řešitele</t>
  </si>
  <si>
    <t>mentor</t>
  </si>
  <si>
    <t>pomocný odborný tým</t>
  </si>
  <si>
    <t>úvazek</t>
  </si>
  <si>
    <t>počet měsíců čerpání</t>
  </si>
  <si>
    <t>hlavní řešitel - senior</t>
  </si>
  <si>
    <t>celkem</t>
  </si>
  <si>
    <t>hlavní řešitel - junior/Ph.D. student</t>
  </si>
  <si>
    <t>úvazek v projektu</t>
  </si>
  <si>
    <t>Rozpočet grantu</t>
  </si>
  <si>
    <t>Hlavní řešitel - junior nebo senior</t>
  </si>
  <si>
    <t>vyplňovat jen žlutě podbarvené buňky</t>
  </si>
  <si>
    <t>Základní parametry grantu</t>
  </si>
  <si>
    <t>Název grantu</t>
  </si>
  <si>
    <t>Jméno a příjmení žadatele/hlavního řešitele</t>
  </si>
  <si>
    <t>Rozpočet grantu celkem</t>
  </si>
  <si>
    <t>Výpočet mzdy pro hlavního řešitele</t>
  </si>
  <si>
    <t>Paušální náklady</t>
  </si>
  <si>
    <t>Paušální náklady - maximum</t>
  </si>
  <si>
    <t>Paušální náklady - plán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</si>
  <si>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</si>
  <si>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</si>
  <si>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</si>
  <si>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</si>
  <si>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</si>
  <si>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</si>
  <si>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</si>
  <si>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</si>
  <si>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</si>
  <si>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</si>
  <si>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</si>
  <si>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</si>
  <si>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</si>
  <si>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</si>
  <si>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</si>
  <si>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</si>
  <si>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</si>
  <si>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</si>
  <si>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</si>
  <si>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</si>
  <si>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</si>
  <si>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</si>
  <si>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</si>
  <si>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</si>
  <si>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</si>
  <si>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</si>
  <si>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</si>
  <si>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</si>
  <si>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</si>
  <si>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</si>
  <si>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</si>
  <si>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</si>
  <si>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</si>
  <si>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</si>
  <si>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</si>
  <si>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</si>
  <si>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Členové týmu</t>
  </si>
  <si>
    <t>Sociální pojištění - 24,8 %</t>
  </si>
  <si>
    <t>Zdravotní pojištění - 9%</t>
  </si>
  <si>
    <t>odvody zaměstnavatele - celkem 33,8 %</t>
  </si>
  <si>
    <t>měsíční hrubá mzda
při úvazku v projektu</t>
  </si>
  <si>
    <t>1. sledované období</t>
  </si>
  <si>
    <t>2. sledované období</t>
  </si>
  <si>
    <t>3. sledované období</t>
  </si>
  <si>
    <t>4. sledované období</t>
  </si>
  <si>
    <t>5. sledované období</t>
  </si>
  <si>
    <t>6. sledované období</t>
  </si>
  <si>
    <t>7. sledované období</t>
  </si>
  <si>
    <t>8. sledované období</t>
  </si>
  <si>
    <t xml:space="preserve"> </t>
  </si>
  <si>
    <t>Přehled odvodů zaměstnavatele hrazených nad rámec hrubé mzdy uvedené v pracovní smlouvě</t>
  </si>
  <si>
    <t>příspěvek na péči o dítě/osobu blízkou</t>
  </si>
  <si>
    <t>úvazek přepočtený na celou dobu zapojení do projektu projektu</t>
  </si>
  <si>
    <t>mzda za období
včetně odvodů zaměstnavatele</t>
  </si>
  <si>
    <t>nutno opravit buňky určené k vyplnění (žluté)</t>
  </si>
  <si>
    <t>počet produktivních hodin za dobu realizace grantu</t>
  </si>
  <si>
    <t>počet hodin vzdělávání</t>
  </si>
  <si>
    <t>Do tabulky vpravo (sloupce G - AD) je zapotřebí ke každému členu týmu doplnit úvazek v jednotlivých měsících realizace grantu, protože jednotliví členové nemusí být do grantu zapojeni po celou dobu jeho realizace.</t>
  </si>
  <si>
    <t xml:space="preserve">Výše uvedený řádek 50 slouží pro kontrolu správnosti nastavení úvazků (maximálně 1,0 FTE v každém jednotlivém měsíci). </t>
  </si>
  <si>
    <t>V případě, že je některá z buněk na tomto řádku podbarvená červeně, je zapotřebí upravit (snížit) nastavení hrubých měsíčních mezd - viz sloupec D, řádky 39-48.</t>
  </si>
  <si>
    <t>V případě, že je buňka C22 podbarvena červeně, je zapotřebí snížit zde vyplněnou hodnotu, která musí být stejná nebo nižší než je v buňce C21.</t>
  </si>
  <si>
    <t>Pomocná tabulka pro informaci, jaká bude výše mzdy pro mentora (mentor má vždy úvazek 0,1 FTE) - jde o celkovou maximální hrubou mzdu, kterou lze hradit z projektu (po odečtení odvodů zaměstnavatele). Tato částka (ze sloupce D) by měla být vyplněna do dodatku k pracovní smlouvě a mzdového výměru.</t>
  </si>
  <si>
    <t>Pomocná tabulka pro informaci, jaká bude výše mzdy pro hlavního řešitele (hlavní řešitel má vždy úvazek 0,5) - jde o celkovou maximální hrubou mzdu, kterou lze hradit z projektu (po odečtení odvodů zaměstnavatele). Tato částka (ze sloupce D) by měla být vyplněna do dodatku k pracovní smlouvě a mzdového výměru.</t>
  </si>
  <si>
    <t>Vyplň název grantu</t>
  </si>
  <si>
    <t>Vyplň jméno a příjmení hlavního řešitele grantu</t>
  </si>
  <si>
    <t>Zde je výpočet celkového rozpočtu projektu. Pro kontrolu s kalkulačkou, která musí být přiložena k projektové žádosti.</t>
  </si>
  <si>
    <t>Z nabídky vyber, zda je hlavní řešitel výzkumný pracovník junior (příp. Ph.D. student) nebo senior.</t>
  </si>
  <si>
    <t>Výpočet výše průměrné úvazku členů týmu. Tuto hodnotu vyplňte do kalkulačky.</t>
  </si>
  <si>
    <t>Vyplň počet hodin plánovaného vzdělávání.</t>
  </si>
  <si>
    <t>Automatický výpočet maximálního možného objemu paušálních nákladů - liší se podle toho, zda je hlavní řešitel výzkumný pracovník senior nebo junior.</t>
  </si>
  <si>
    <t>Vyplň přesnou částku plánovaných paušálních nákladů plánovaných v tomto grantu. Tato informace slouží pro výpočet maximální možné mzdy pro hlavního řešitele.</t>
  </si>
  <si>
    <t>Tabulky níže slouží pro přehled úvazků členů týmu po jednotlivých měsících a kontrolní výpočty - kontrola maximální výše úvazků v jednotlivých měsících a průměrné maximální hodinové mzdy</t>
  </si>
  <si>
    <t>Do tabulky níže je zapotřebí vyplnit typy pozic pro jednotlivé členy týmu (sloupec B). Vyber z přednastavených možností.</t>
  </si>
  <si>
    <t>Do tabulky níže je zapotřebí vyplnit měsíční hrubou mzdu pro jednotlivé členy týmu (sloupec D). Tato mzda by měla být v místě a čase obvyklá. Vyplňujte hrubou měsíční mzdu při úvazku 1,0 FTE (bez odvodů zaměstnavatele).</t>
  </si>
  <si>
    <r>
      <t xml:space="preserve">Celkový přepočtený úvazek členů týmu v projektu
</t>
    </r>
    <r>
      <rPr>
        <sz val="11"/>
        <color theme="1"/>
        <rFont val="Aptos Narrow"/>
        <family val="2"/>
        <scheme val="minor"/>
      </rPr>
      <t>(tento úvazek by měl být vyplněn do kalkulačky)</t>
    </r>
  </si>
  <si>
    <r>
      <t xml:space="preserve">Počet produktivních hodin odpovídajících úvazku a době realizace projektu
</t>
    </r>
    <r>
      <rPr>
        <sz val="11"/>
        <color theme="1"/>
        <rFont val="Aptos Narrow"/>
        <family val="2"/>
        <scheme val="minor"/>
      </rPr>
      <t>(kontrola počtu produktivních hodin, které kalkulačka počítá automaticky)</t>
    </r>
  </si>
  <si>
    <r>
      <t xml:space="preserve">Celková mzda všech členů týmu za období celého grantu
</t>
    </r>
    <r>
      <rPr>
        <sz val="11"/>
        <color theme="1"/>
        <rFont val="Aptos Narrow"/>
        <family val="2"/>
        <scheme val="minor"/>
      </rPr>
      <t>(včetně odvodů zaměstnavatele)</t>
    </r>
  </si>
  <si>
    <r>
      <t xml:space="preserve">Celkový počet členů týmu
</t>
    </r>
    <r>
      <rPr>
        <sz val="11"/>
        <color theme="1"/>
        <rFont val="Aptos Narrow"/>
        <family val="2"/>
        <scheme val="minor"/>
      </rPr>
      <t>(počet členů týmu, který by měl bžt vyplněn do kalkulačky)</t>
    </r>
  </si>
  <si>
    <r>
      <t xml:space="preserve">maximální měsíční mzda
při úvazku 0,5 FTE
</t>
    </r>
    <r>
      <rPr>
        <sz val="11"/>
        <color theme="0"/>
        <rFont val="Aptos Narrow"/>
        <family val="2"/>
        <scheme val="minor"/>
      </rPr>
      <t>(hrubá mzda + odvody zaměstnavatele)</t>
    </r>
  </si>
  <si>
    <r>
      <t xml:space="preserve">maximální měsíční hrubá mzda
při úvazku 0,5 FTE
</t>
    </r>
    <r>
      <rPr>
        <sz val="11"/>
        <color theme="0"/>
        <rFont val="Aptos Narrow"/>
        <family val="2"/>
        <scheme val="minor"/>
      </rPr>
      <t>(po odečtení paušálních nákladů - plán a odvodů zaměstnavatele)</t>
    </r>
  </si>
  <si>
    <r>
      <t xml:space="preserve">měsíční hrubá mzda
po odečtení odvodů zaměstnavatele
</t>
    </r>
    <r>
      <rPr>
        <sz val="11"/>
        <color theme="0"/>
        <rFont val="Aptos Narrow"/>
        <family val="2"/>
        <scheme val="minor"/>
      </rPr>
      <t>(při úvazku 0,1 FTE)</t>
    </r>
  </si>
  <si>
    <r>
      <t xml:space="preserve">maximální měsíční mzda
</t>
    </r>
    <r>
      <rPr>
        <sz val="11"/>
        <color theme="0"/>
        <rFont val="Aptos Narrow"/>
        <family val="2"/>
        <scheme val="minor"/>
      </rPr>
      <t>(při úvazku 0,1 FTE)</t>
    </r>
  </si>
  <si>
    <r>
      <t xml:space="preserve">měsíční hrubá mzda
při úvazku 1,0 FTE
</t>
    </r>
    <r>
      <rPr>
        <sz val="11"/>
        <color theme="0"/>
        <rFont val="Aptos Narrow"/>
        <family val="2"/>
        <scheme val="minor"/>
      </rPr>
      <t>(bez odvodů zaměstnavatele)</t>
    </r>
  </si>
  <si>
    <r>
      <t xml:space="preserve">Součet jednotlivých úvazků za měsíc
</t>
    </r>
    <r>
      <rPr>
        <sz val="11"/>
        <color theme="1"/>
        <rFont val="Aptos Narrow"/>
        <family val="2"/>
        <scheme val="minor"/>
      </rPr>
      <t>(maximum je 1,0)</t>
    </r>
  </si>
  <si>
    <r>
      <t xml:space="preserve">Průměrná hodinová mzda všech členů týmu
</t>
    </r>
    <r>
      <rPr>
        <sz val="11"/>
        <color theme="1"/>
        <rFont val="Aptos Narrow"/>
        <family val="2"/>
        <scheme val="minor"/>
      </rPr>
      <t>(nesmí být vyšší než 532 Kč)</t>
    </r>
  </si>
  <si>
    <r>
      <t xml:space="preserve">Prům. hod. mzda všech členů za 2 sledované období
</t>
    </r>
    <r>
      <rPr>
        <sz val="11"/>
        <color theme="1"/>
        <rFont val="Aptos Narrow"/>
        <family val="2"/>
        <scheme val="minor"/>
      </rPr>
      <t>(nesmí být vyšší než 532 Kč)</t>
    </r>
  </si>
  <si>
    <r>
      <t xml:space="preserve">Prům. hod. mzda všech členů za sledované období
</t>
    </r>
    <r>
      <rPr>
        <sz val="11"/>
        <color theme="1"/>
        <rFont val="Aptos Narrow"/>
        <family val="2"/>
        <scheme val="minor"/>
      </rPr>
      <t>(nesmí být vyšší než 532 Kč)</t>
    </r>
  </si>
  <si>
    <t>Legenda</t>
  </si>
  <si>
    <t>buňky, které mají nastaven vzorec a počítají automaticky</t>
  </si>
  <si>
    <t>V případě, že je buňka C52 a C53 podbarvena červeně, je zapotřebí snížit mzdy jednotlivých členů týmu ve sloupci D</t>
  </si>
  <si>
    <t>Vyplň počet měsíců, po které máš nárok na příspěvek na péči o dítě či osobu blízkou. Příspěvek na péči bude vyplácen ve mzdě - jako osobní ohodnocení. Z tohoto důvodu bude částka snížena o zákonné odvody zaměstnavatele a zaměstnance.</t>
  </si>
  <si>
    <t>K této mzdě bude připočten příspěvek na péči o dítě/osobu blízkou.</t>
  </si>
  <si>
    <t>V případě, že je částka v buňce C53 příliš vysoká, doporučujeme navýšit mzdy ve sloupci D.</t>
  </si>
  <si>
    <t>Automatický výpočet rozpočtu pro hlavního řešitele.</t>
  </si>
  <si>
    <t>Automatický výpočet rozpočtu pro mentora.</t>
  </si>
  <si>
    <r>
      <t xml:space="preserve">Zbývající prostředky na mzdy členů týmu
</t>
    </r>
    <r>
      <rPr>
        <sz val="11"/>
        <color theme="1"/>
        <rFont val="Aptos Narrow"/>
        <family val="2"/>
        <scheme val="minor"/>
      </rPr>
      <t>(pokud nedojde ke změnám v průběhu realizace, lze tuto částku na konci grantu rozdělit do odměn - pouze členům týmu)</t>
    </r>
  </si>
  <si>
    <t>Výše uvedené řádky 52, 53 a 54 slouží pro kontrolu průměrné hodinové mzdy všech členů týmu - po měsíci a po jedntlivých sledovaných obdobích. Každý člen týmu může mít jinou měsíční mzdu, ale průměr na 1 produktivní hodinu nesmí překročit 532 Kč/h.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</si>
</sst>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2" borderId="43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0" xfId="0" applyFont="1" applyFill="1" applyBorder="1" applyAlignment="1" applyProtection="1">
      <alignment horizontal="center" vertical="center"/>
      <protection hidden="1"/>
    </xf>
    <xf numFmtId="0" fontId="4" fillId="2" borderId="44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2" fillId="6" borderId="38" xfId="0" applyFont="1" applyFill="1" applyBorder="1" applyAlignment="1" applyProtection="1">
      <alignment horizontal="center" vertical="center"/>
      <protection hidden="1"/>
    </xf>
    <xf numFmtId="0" fontId="2" fillId="6" borderId="45" xfId="0" applyFont="1" applyFill="1" applyBorder="1" applyAlignment="1" applyProtection="1">
      <alignment horizontal="center" vertical="center"/>
      <protection hidden="1"/>
    </xf>
    <xf numFmtId="0" fontId="2" fillId="6" borderId="46" xfId="0" applyFont="1" applyFill="1" applyBorder="1" applyAlignment="1" applyProtection="1">
      <alignment horizontal="center" vertical="center"/>
      <protection hidden="1"/>
    </xf>
    <xf numFmtId="0" fontId="4" fillId="2" borderId="47" xfId="0" applyFont="1" applyFill="1" applyBorder="1" applyAlignment="1" applyProtection="1">
      <alignment horizontal="center" vertical="center"/>
      <protection hidden="1"/>
    </xf>
    <xf numFmtId="0" fontId="4" fillId="2" borderId="48" xfId="0" applyFont="1" applyFill="1" applyBorder="1" applyAlignment="1" applyProtection="1">
      <alignment horizontal="center" vertical="center"/>
      <protection hidden="1"/>
    </xf>
    <xf numFmtId="0" fontId="4" fillId="2" borderId="42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52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2" borderId="59" xfId="0" applyFont="1" applyFill="1" applyBorder="1" applyAlignment="1" applyProtection="1">
      <alignment horizontal="left" vertical="center"/>
      <protection hidden="1"/>
    </xf>
    <xf numFmtId="0" fontId="1" fillId="5" borderId="15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2" borderId="60" xfId="0" applyFont="1" applyFill="1" applyBorder="1" applyAlignment="1" applyProtection="1">
      <alignment horizontal="left" vertical="center"/>
      <protection hidden="1"/>
    </xf>
    <xf numFmtId="0" fontId="1" fillId="5" borderId="16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vertical="center"/>
      <protection hidden="1"/>
    </xf>
    <xf numFmtId="14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4" fontId="1" fillId="7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4" fontId="1" fillId="0" borderId="0" xfId="0" applyNumberFormat="1" applyFont="1" applyFill="1" applyBorder="1" applyAlignment="1" applyProtection="1">
      <alignment vertical="center"/>
      <protection hidden="1"/>
    </xf>
    <xf numFmtId="4" fontId="1" fillId="5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vertical="center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6" borderId="13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vertical="center"/>
      <protection hidden="1"/>
    </xf>
    <xf numFmtId="2" fontId="0" fillId="3" borderId="22" xfId="0" applyNumberFormat="1" applyFill="1" applyBorder="1" applyAlignment="1" applyProtection="1">
      <alignment horizontal="center" vertical="center"/>
      <protection hidden="1"/>
    </xf>
    <xf numFmtId="4" fontId="0" fillId="3" borderId="8" xfId="0" applyNumberFormat="1" applyFill="1" applyBorder="1" applyAlignment="1" applyProtection="1">
      <alignment horizontal="right" vertical="center"/>
      <protection hidden="1"/>
    </xf>
    <xf numFmtId="0" fontId="1" fillId="2" borderId="28" xfId="0" applyFont="1" applyFill="1" applyBorder="1" applyAlignment="1" applyProtection="1">
      <alignment vertical="center"/>
      <protection hidden="1"/>
    </xf>
    <xf numFmtId="2" fontId="0" fillId="3" borderId="23" xfId="0" applyNumberFormat="1" applyFill="1" applyBorder="1" applyAlignment="1" applyProtection="1">
      <alignment horizontal="center" vertical="center"/>
      <protection hidden="1"/>
    </xf>
    <xf numFmtId="4" fontId="0" fillId="3" borderId="18" xfId="0" applyNumberFormat="1" applyFill="1" applyBorder="1" applyAlignment="1" applyProtection="1">
      <alignment horizontal="right" vertical="center"/>
      <protection hidden="1"/>
    </xf>
    <xf numFmtId="0" fontId="1" fillId="2" borderId="57" xfId="0" applyFont="1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4" fontId="0" fillId="3" borderId="12" xfId="0" applyNumberFormat="1" applyFill="1" applyBorder="1" applyAlignment="1" applyProtection="1">
      <alignment horizontal="right" vertical="center"/>
      <protection hidden="1"/>
    </xf>
    <xf numFmtId="0" fontId="1" fillId="6" borderId="2" xfId="0" applyFont="1" applyFill="1" applyBorder="1" applyAlignment="1" applyProtection="1">
      <alignment vertical="center"/>
      <protection hidden="1"/>
    </xf>
    <xf numFmtId="0" fontId="3" fillId="6" borderId="6" xfId="0" applyFont="1" applyFill="1" applyBorder="1" applyAlignment="1" applyProtection="1">
      <alignment horizontal="right" vertical="center"/>
      <protection hidden="1"/>
    </xf>
    <xf numFmtId="0" fontId="1" fillId="2" borderId="58" xfId="0" applyFont="1" applyFill="1" applyBorder="1" applyAlignment="1" applyProtection="1">
      <alignment vertical="center"/>
      <protection hidden="1"/>
    </xf>
    <xf numFmtId="0" fontId="0" fillId="5" borderId="25" xfId="0" applyFill="1" applyBorder="1" applyAlignment="1" applyProtection="1">
      <alignment horizontal="center" vertical="center"/>
      <protection locked="0" hidden="1"/>
    </xf>
    <xf numFmtId="4" fontId="0" fillId="3" borderId="20" xfId="0" applyNumberFormat="1" applyFill="1" applyBorder="1" applyAlignment="1" applyProtection="1">
      <alignment horizontal="right" vertical="center"/>
      <protection hidden="1"/>
    </xf>
    <xf numFmtId="4" fontId="3" fillId="6" borderId="6" xfId="0" applyNumberFormat="1" applyFont="1" applyFill="1" applyBorder="1" applyAlignment="1" applyProtection="1">
      <alignment horizontal="right"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0" fillId="5" borderId="26" xfId="0" applyFill="1" applyBorder="1" applyAlignment="1" applyProtection="1">
      <alignment horizontal="center" vertical="center"/>
      <protection locked="0" hidden="1"/>
    </xf>
    <xf numFmtId="4" fontId="0" fillId="3" borderId="21" xfId="0" applyNumberFormat="1" applyFill="1" applyBorder="1" applyAlignment="1" applyProtection="1">
      <alignment horizontal="right" vertical="center"/>
      <protection hidden="1"/>
    </xf>
    <xf numFmtId="0" fontId="2" fillId="6" borderId="29" xfId="0" applyFont="1" applyFill="1" applyBorder="1" applyAlignment="1" applyProtection="1">
      <alignment horizontal="center" vertical="center"/>
      <protection hidden="1"/>
    </xf>
    <xf numFmtId="4" fontId="0" fillId="0" borderId="0" xfId="0" applyNumberFormat="1" applyBorder="1" applyAlignment="1" applyProtection="1">
      <alignment vertical="center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4" fontId="0" fillId="3" borderId="32" xfId="0" applyNumberForma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4" fontId="0" fillId="5" borderId="33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vertical="center"/>
      <protection hidden="1"/>
    </xf>
    <xf numFmtId="0" fontId="2" fillId="6" borderId="13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4" fontId="1" fillId="2" borderId="35" xfId="0" applyNumberFormat="1" applyFont="1" applyFill="1" applyBorder="1" applyAlignment="1" applyProtection="1">
      <alignment vertical="center"/>
      <protection hidden="1"/>
    </xf>
    <xf numFmtId="4" fontId="0" fillId="3" borderId="26" xfId="0" applyNumberFormat="1" applyFill="1" applyBorder="1" applyAlignment="1" applyProtection="1">
      <alignment horizontal="center" vertical="center"/>
      <protection hidden="1"/>
    </xf>
    <xf numFmtId="4" fontId="0" fillId="3" borderId="21" xfId="0" applyNumberFormat="1" applyFill="1" applyBorder="1" applyAlignment="1" applyProtection="1">
      <alignment horizontal="center" vertical="center"/>
      <protection hidden="1"/>
    </xf>
    <xf numFmtId="0" fontId="2" fillId="6" borderId="36" xfId="0" applyFont="1" applyFill="1" applyBorder="1" applyAlignment="1" applyProtection="1">
      <alignment horizontal="center" vertical="center" wrapText="1"/>
      <protection hidden="1"/>
    </xf>
    <xf numFmtId="0" fontId="2" fillId="6" borderId="37" xfId="0" applyFont="1" applyFill="1" applyBorder="1" applyAlignment="1" applyProtection="1">
      <alignment horizontal="center" vertical="center" wrapText="1"/>
      <protection hidden="1"/>
    </xf>
    <xf numFmtId="4" fontId="0" fillId="3" borderId="13" xfId="0" applyNumberFormat="1" applyFill="1" applyBorder="1" applyAlignment="1" applyProtection="1">
      <alignment horizontal="center" vertical="center"/>
      <protection hidden="1"/>
    </xf>
    <xf numFmtId="4" fontId="0" fillId="3" borderId="6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 vertical="center" wrapText="1"/>
      <protection hidden="1"/>
    </xf>
    <xf numFmtId="0" fontId="2" fillId="6" borderId="4" xfId="0" applyFont="1" applyFill="1" applyBorder="1" applyAlignment="1" applyProtection="1">
      <alignment horizontal="center" vertical="center" wrapText="1"/>
      <protection hidden="1"/>
    </xf>
    <xf numFmtId="0" fontId="2" fillId="6" borderId="51" xfId="0" applyFont="1" applyFill="1" applyBorder="1" applyAlignment="1" applyProtection="1">
      <alignment horizontal="center" vertical="center" wrapText="1"/>
      <protection hidden="1"/>
    </xf>
    <xf numFmtId="0" fontId="0" fillId="5" borderId="27" xfId="0" applyFill="1" applyBorder="1" applyAlignment="1" applyProtection="1">
      <alignment horizontal="center" vertical="center"/>
      <protection locked="0" hidden="1"/>
    </xf>
    <xf numFmtId="4" fontId="0" fillId="3" borderId="3" xfId="0" applyNumberFormat="1" applyFill="1" applyBorder="1" applyAlignment="1" applyProtection="1">
      <alignment horizontal="center" vertical="center"/>
      <protection hidden="1"/>
    </xf>
    <xf numFmtId="4" fontId="0" fillId="5" borderId="3" xfId="0" applyNumberFormat="1" applyFill="1" applyBorder="1" applyAlignment="1" applyProtection="1">
      <alignment vertical="center"/>
      <protection locked="0" hidden="1"/>
    </xf>
    <xf numFmtId="4" fontId="0" fillId="3" borderId="8" xfId="0" applyNumberFormat="1" applyFill="1" applyBorder="1" applyAlignment="1" applyProtection="1">
      <alignment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</xf>
    <xf numFmtId="0" fontId="0" fillId="5" borderId="22" xfId="0" applyFill="1" applyBorder="1" applyAlignment="1" applyProtection="1">
      <alignment horizontal="center" vertical="center"/>
      <protection locked="0" hidden="1"/>
    </xf>
    <xf numFmtId="0" fontId="0" fillId="5" borderId="8" xfId="0" applyFill="1" applyBorder="1" applyAlignment="1" applyProtection="1">
      <alignment horizontal="center" vertical="center"/>
      <protection locked="0" hidden="1"/>
    </xf>
    <xf numFmtId="0" fontId="0" fillId="5" borderId="3" xfId="0" applyFill="1" applyBorder="1" applyAlignment="1" applyProtection="1">
      <alignment horizontal="center" vertical="center"/>
      <protection locked="0" hidden="1"/>
    </xf>
    <xf numFmtId="0" fontId="0" fillId="5" borderId="49" xfId="0" applyFill="1" applyBorder="1" applyAlignment="1" applyProtection="1">
      <alignment horizontal="center" vertical="center"/>
      <protection locked="0" hidden="1"/>
    </xf>
    <xf numFmtId="0" fontId="0" fillId="3" borderId="7" xfId="0" applyFill="1" applyBorder="1" applyProtection="1">
      <protection hidden="1"/>
    </xf>
    <xf numFmtId="0" fontId="0" fillId="3" borderId="53" xfId="0" applyFill="1" applyBorder="1" applyProtection="1">
      <protection hidden="1"/>
    </xf>
    <xf numFmtId="0" fontId="0" fillId="5" borderId="28" xfId="0" applyFill="1" applyBorder="1" applyAlignment="1" applyProtection="1">
      <alignment horizontal="center" vertical="center"/>
      <protection locked="0"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4" fontId="0" fillId="5" borderId="1" xfId="0" applyNumberFormat="1" applyFill="1" applyBorder="1" applyAlignment="1" applyProtection="1">
      <alignment vertical="center"/>
      <protection locked="0" hidden="1"/>
    </xf>
    <xf numFmtId="4" fontId="0" fillId="3" borderId="18" xfId="0" applyNumberFormat="1" applyFill="1" applyBorder="1" applyAlignment="1" applyProtection="1">
      <alignment vertical="center"/>
      <protection hidden="1"/>
    </xf>
    <xf numFmtId="0" fontId="0" fillId="5" borderId="17" xfId="0" applyFill="1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locked="0" hidden="1"/>
    </xf>
    <xf numFmtId="0" fontId="0" fillId="5" borderId="18" xfId="0" applyFill="1" applyBorder="1" applyAlignment="1" applyProtection="1">
      <alignment horizontal="center" vertical="center"/>
      <protection locked="0" hidden="1"/>
    </xf>
    <xf numFmtId="0" fontId="0" fillId="3" borderId="17" xfId="0" applyFill="1" applyBorder="1" applyProtection="1">
      <protection hidden="1"/>
    </xf>
    <xf numFmtId="0" fontId="0" fillId="3" borderId="54" xfId="0" applyFill="1" applyBorder="1" applyProtection="1">
      <protection hidden="1"/>
    </xf>
    <xf numFmtId="0" fontId="0" fillId="5" borderId="23" xfId="0" applyFill="1" applyBorder="1" applyAlignment="1" applyProtection="1">
      <alignment horizontal="center" vertical="center"/>
      <protection locked="0" hidden="1"/>
    </xf>
    <xf numFmtId="0" fontId="0" fillId="5" borderId="41" xfId="0" applyFill="1" applyBorder="1" applyAlignment="1" applyProtection="1">
      <alignment horizontal="center" vertical="center"/>
      <protection locked="0" hidden="1"/>
    </xf>
    <xf numFmtId="0" fontId="0" fillId="5" borderId="16" xfId="0" applyFill="1" applyBorder="1" applyAlignment="1" applyProtection="1">
      <alignment horizontal="center" vertical="center"/>
      <protection locked="0" hidden="1"/>
    </xf>
    <xf numFmtId="4" fontId="0" fillId="3" borderId="19" xfId="0" applyNumberFormat="1" applyFill="1" applyBorder="1" applyAlignment="1" applyProtection="1">
      <alignment horizontal="center" vertical="center"/>
      <protection hidden="1"/>
    </xf>
    <xf numFmtId="4" fontId="0" fillId="5" borderId="19" xfId="0" applyNumberFormat="1" applyFill="1" applyBorder="1" applyAlignment="1" applyProtection="1">
      <alignment vertical="center"/>
      <protection locked="0" hidden="1"/>
    </xf>
    <xf numFmtId="4" fontId="0" fillId="3" borderId="10" xfId="0" applyNumberFormat="1" applyFill="1" applyBorder="1" applyAlignment="1" applyProtection="1">
      <alignment vertical="center"/>
      <protection hidden="1"/>
    </xf>
    <xf numFmtId="0" fontId="0" fillId="5" borderId="9" xfId="0" applyFill="1" applyBorder="1" applyAlignment="1" applyProtection="1">
      <alignment horizontal="center" vertical="center"/>
      <protection locked="0" hidden="1"/>
    </xf>
    <xf numFmtId="0" fontId="0" fillId="5" borderId="19" xfId="0" applyFill="1" applyBorder="1" applyAlignment="1" applyProtection="1">
      <alignment horizontal="center" vertical="center"/>
      <protection locked="0" hidden="1"/>
    </xf>
    <xf numFmtId="0" fontId="0" fillId="5" borderId="10" xfId="0" applyFill="1" applyBorder="1" applyAlignment="1" applyProtection="1">
      <alignment horizontal="center" vertical="center"/>
      <protection locked="0" hidden="1"/>
    </xf>
    <xf numFmtId="0" fontId="0" fillId="5" borderId="44" xfId="0" applyFill="1" applyBorder="1" applyAlignment="1" applyProtection="1">
      <alignment horizontal="center" vertical="center"/>
      <protection locked="0" hidden="1"/>
    </xf>
    <xf numFmtId="0" fontId="0" fillId="5" borderId="48" xfId="0" applyFill="1" applyBorder="1" applyAlignment="1" applyProtection="1">
      <alignment horizontal="center" vertical="center"/>
      <protection locked="0" hidden="1"/>
    </xf>
    <xf numFmtId="0" fontId="0" fillId="3" borderId="42" xfId="0" applyFill="1" applyBorder="1" applyProtection="1">
      <protection hidden="1"/>
    </xf>
    <xf numFmtId="0" fontId="0" fillId="3" borderId="55" xfId="0" applyFill="1" applyBorder="1" applyProtection="1">
      <protection hidden="1"/>
    </xf>
    <xf numFmtId="4" fontId="0" fillId="3" borderId="12" xfId="0" applyNumberFormat="1" applyFill="1" applyBorder="1" applyAlignment="1" applyProtection="1">
      <alignment vertical="center"/>
      <protection hidden="1"/>
    </xf>
    <xf numFmtId="4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4" xfId="0" applyFill="1" applyBorder="1" applyProtection="1">
      <protection hidden="1"/>
    </xf>
    <xf numFmtId="0" fontId="0" fillId="3" borderId="51" xfId="0" applyFill="1" applyBorder="1" applyProtection="1">
      <protection hidden="1"/>
    </xf>
    <xf numFmtId="4" fontId="0" fillId="3" borderId="6" xfId="0" applyNumberForma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left" vertical="center" wrapText="1"/>
      <protection hidden="1"/>
    </xf>
    <xf numFmtId="0" fontId="0" fillId="2" borderId="51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" fontId="0" fillId="3" borderId="14" xfId="0" applyNumberFormat="1" applyFill="1" applyBorder="1" applyAlignment="1" applyProtection="1">
      <alignment horizontal="center" vertical="center"/>
      <protection hidden="1"/>
    </xf>
    <xf numFmtId="4" fontId="1" fillId="2" borderId="46" xfId="0" applyNumberFormat="1" applyFont="1" applyFill="1" applyBorder="1" applyAlignment="1" applyProtection="1">
      <alignment vertical="center" wrapText="1"/>
      <protection hidden="1"/>
    </xf>
    <xf numFmtId="0" fontId="0" fillId="2" borderId="45" xfId="0" applyFill="1" applyBorder="1" applyAlignment="1" applyProtection="1">
      <alignment horizontal="left" vertical="center"/>
      <protection hidden="1"/>
    </xf>
    <xf numFmtId="0" fontId="0" fillId="3" borderId="36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37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" fontId="1" fillId="2" borderId="50" xfId="0" applyNumberFormat="1" applyFont="1" applyFill="1" applyBorder="1" applyAlignment="1" applyProtection="1">
      <alignment vertical="center" wrapText="1"/>
      <protection hidden="1"/>
    </xf>
    <xf numFmtId="0" fontId="0" fillId="2" borderId="14" xfId="0" applyFill="1" applyBorder="1" applyAlignment="1" applyProtection="1">
      <alignment horizontal="left" vertical="center"/>
      <protection hidden="1"/>
    </xf>
    <xf numFmtId="4" fontId="1" fillId="2" borderId="61" xfId="0" applyNumberFormat="1" applyFont="1" applyFill="1" applyBorder="1" applyAlignment="1" applyProtection="1">
      <alignment vertical="center" wrapText="1"/>
      <protection hidden="1"/>
    </xf>
    <xf numFmtId="0" fontId="0" fillId="2" borderId="62" xfId="0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" fillId="5" borderId="27" xfId="0" applyFont="1" applyFill="1" applyBorder="1" applyAlignment="1" applyProtection="1">
      <alignment horizontal="center"/>
      <protection hidden="1"/>
    </xf>
    <xf numFmtId="0" fontId="1" fillId="4" borderId="28" xfId="0" applyFont="1" applyFill="1" applyBorder="1" applyAlignment="1" applyProtection="1">
      <alignment horizont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4" fontId="0" fillId="2" borderId="0" xfId="0" applyNumberForma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" fontId="0" fillId="5" borderId="30" xfId="0" applyNumberFormat="1" applyFill="1" applyBorder="1" applyAlignment="1" applyProtection="1">
      <alignment vertical="center"/>
      <protection hidden="1"/>
    </xf>
    <xf numFmtId="4" fontId="0" fillId="5" borderId="34" xfId="0" applyNumberFormat="1" applyFill="1" applyBorder="1" applyAlignment="1" applyProtection="1">
      <alignment vertical="center"/>
      <protection hidden="1"/>
    </xf>
    <xf numFmtId="4" fontId="0" fillId="5" borderId="31" xfId="0" applyNumberFormat="1" applyFill="1" applyBorder="1" applyAlignment="1" applyProtection="1">
      <alignment vertical="center"/>
      <protection hidden="1"/>
    </xf>
    <xf numFmtId="4" fontId="0" fillId="5" borderId="17" xfId="0" applyNumberFormat="1" applyFill="1" applyBorder="1" applyAlignment="1" applyProtection="1">
      <alignment vertical="center"/>
      <protection hidden="1"/>
    </xf>
    <xf numFmtId="4" fontId="0" fillId="5" borderId="1" xfId="0" applyNumberFormat="1" applyFill="1" applyBorder="1" applyAlignment="1" applyProtection="1">
      <alignment vertical="center"/>
      <protection hidden="1"/>
    </xf>
    <xf numFmtId="4" fontId="0" fillId="5" borderId="18" xfId="0" applyNumberFormat="1" applyFill="1" applyBorder="1" applyAlignment="1" applyProtection="1">
      <alignment vertical="center"/>
      <protection hidden="1"/>
    </xf>
    <xf numFmtId="4" fontId="0" fillId="5" borderId="9" xfId="0" applyNumberFormat="1" applyFill="1" applyBorder="1" applyAlignment="1" applyProtection="1">
      <alignment vertical="center"/>
      <protection hidden="1"/>
    </xf>
    <xf numFmtId="4" fontId="0" fillId="5" borderId="19" xfId="0" applyNumberFormat="1" applyFill="1" applyBorder="1" applyAlignment="1" applyProtection="1">
      <alignment vertical="center"/>
      <protection hidden="1"/>
    </xf>
    <xf numFmtId="4" fontId="0" fillId="5" borderId="10" xfId="0" applyNumberFormat="1" applyFill="1" applyBorder="1" applyAlignment="1" applyProtection="1">
      <alignment vertical="center"/>
      <protection hidden="1"/>
    </xf>
    <xf numFmtId="164" fontId="0" fillId="0" borderId="3" xfId="0" applyNumberForma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" fillId="6" borderId="50" xfId="0" applyFont="1" applyFill="1" applyBorder="1" applyAlignment="1" applyProtection="1">
      <alignment horizontal="center" vertical="center"/>
      <protection hidden="1"/>
    </xf>
    <xf numFmtId="0" fontId="2" fillId="6" borderId="51" xfId="0" applyFont="1" applyFill="1" applyBorder="1" applyAlignment="1" applyProtection="1">
      <alignment horizontal="center" vertical="center"/>
      <protection hidden="1"/>
    </xf>
    <xf numFmtId="0" fontId="2" fillId="6" borderId="14" xfId="0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56" xfId="0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2" fillId="6" borderId="37" xfId="0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7E85-C026-4BB9-A618-42D606CD5073}">
  <dimension ref="B1:AM114"/>
  <sheetViews>
    <sheetView tabSelected="1" zoomScale="70" zoomScaleNormal="70" workbookViewId="0">
      <selection activeCell="B2" sqref="B2:C2"/>
    </sheetView>
  </sheetViews>
  <sheetFormatPr defaultRowHeight="15" x14ac:dyDescent="0.25"/>
  <cols>
    <col min="1" max="1" width="2.28515625" style="19" customWidth="1"/>
    <col min="2" max="2" width="63.7109375" style="19" customWidth="1"/>
    <col min="3" max="5" width="32.7109375" style="19" customWidth="1"/>
    <col min="6" max="6" width="8" style="19" customWidth="1"/>
    <col min="7" max="30" width="9.7109375" style="19" customWidth="1"/>
    <col min="31" max="31" width="12.5703125" style="19" customWidth="1"/>
    <col min="32" max="33" width="25.7109375" style="19" hidden="1" customWidth="1"/>
    <col min="34" max="34" width="23.42578125" style="19" hidden="1" customWidth="1"/>
    <col min="35" max="35" width="18.7109375" style="19" customWidth="1"/>
    <col min="36" max="16384" width="9.140625" style="19"/>
  </cols>
  <sheetData>
    <row r="1" spans="2:39" ht="15.75" thickBot="1" x14ac:dyDescent="0.3"/>
    <row r="2" spans="2:39" ht="15.75" thickBot="1" x14ac:dyDescent="0.3">
      <c r="B2" s="168" t="s">
        <v>12</v>
      </c>
      <c r="C2" s="169"/>
    </row>
    <row r="3" spans="2:39" x14ac:dyDescent="0.25">
      <c r="B3" s="20" t="s">
        <v>13</v>
      </c>
      <c r="C3" s="21"/>
      <c r="D3" s="22"/>
      <c r="E3" s="22"/>
      <c r="F3" s="23" t="s">
        <v>83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5.75" thickBot="1" x14ac:dyDescent="0.3">
      <c r="B4" s="24" t="s">
        <v>14</v>
      </c>
      <c r="C4" s="25"/>
      <c r="D4" s="22"/>
      <c r="E4" s="22"/>
      <c r="F4" s="23" t="s">
        <v>84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s="29" customFormat="1" ht="15.75" thickBot="1" x14ac:dyDescent="0.3">
      <c r="B5" s="26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3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</row>
    <row r="6" spans="2:39" s="29" customFormat="1" ht="15.75" thickBot="1" x14ac:dyDescent="0.3">
      <c r="B6" s="30" t="s">
        <v>15</v>
      </c>
      <c r="C6" s="31">
        <f>D11+D12+D13+D14+D16+D18</f>
        <v>217752</v>
      </c>
      <c r="D6" s="27"/>
      <c r="E6" s="32"/>
      <c r="F6" s="28" t="s">
        <v>85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2:39" s="29" customFormat="1" ht="15.75" thickBot="1" x14ac:dyDescent="0.3">
      <c r="B7" s="26"/>
      <c r="C7" s="33"/>
      <c r="D7" s="27"/>
      <c r="E7" s="32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2:39" s="29" customFormat="1" ht="15.75" thickBot="1" x14ac:dyDescent="0.3">
      <c r="B8" s="30" t="s">
        <v>10</v>
      </c>
      <c r="C8" s="34"/>
      <c r="D8" s="27"/>
      <c r="E8" s="32"/>
      <c r="F8" s="28" t="s">
        <v>86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2:39" ht="15.75" thickBot="1" x14ac:dyDescent="0.3">
      <c r="B9" s="3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2:39" ht="15.75" thickBot="1" x14ac:dyDescent="0.3">
      <c r="B10" s="36" t="s">
        <v>9</v>
      </c>
      <c r="C10" s="37" t="s">
        <v>3</v>
      </c>
      <c r="D10" s="38" t="s">
        <v>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2:39" x14ac:dyDescent="0.25">
      <c r="B11" s="39" t="s">
        <v>7</v>
      </c>
      <c r="C11" s="40">
        <f>IF(C8=B11,0.5,0)</f>
        <v>0</v>
      </c>
      <c r="D11" s="41">
        <f>C11*1720*(24/12)*575</f>
        <v>0</v>
      </c>
      <c r="E11" s="23"/>
      <c r="F11" s="23" t="s">
        <v>113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</row>
    <row r="12" spans="2:39" x14ac:dyDescent="0.25">
      <c r="B12" s="42" t="s">
        <v>5</v>
      </c>
      <c r="C12" s="43">
        <f>IF(C8=B12,0.5,0)</f>
        <v>0</v>
      </c>
      <c r="D12" s="44">
        <f>C12*1720*(24/12)*727</f>
        <v>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2:39" x14ac:dyDescent="0.25">
      <c r="B13" s="42" t="s">
        <v>1</v>
      </c>
      <c r="C13" s="43">
        <v>0.1</v>
      </c>
      <c r="D13" s="44">
        <f>C13*1720*(24/12)*633</f>
        <v>217752</v>
      </c>
      <c r="E13" s="23"/>
      <c r="F13" s="23" t="s">
        <v>114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2:39" ht="15.75" thickBot="1" x14ac:dyDescent="0.3">
      <c r="B14" s="45" t="s">
        <v>2</v>
      </c>
      <c r="C14" s="46">
        <f>C50</f>
        <v>0</v>
      </c>
      <c r="D14" s="47">
        <f>C51*532</f>
        <v>0</v>
      </c>
      <c r="F14" s="23" t="s">
        <v>87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2:39" ht="15.75" thickBot="1" x14ac:dyDescent="0.3">
      <c r="B15" s="48"/>
      <c r="C15" s="37" t="s">
        <v>4</v>
      </c>
      <c r="D15" s="4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2:39" ht="15.75" thickBot="1" x14ac:dyDescent="0.3">
      <c r="B16" s="50" t="s">
        <v>71</v>
      </c>
      <c r="C16" s="51"/>
      <c r="D16" s="52">
        <f>C16*9114</f>
        <v>0</v>
      </c>
      <c r="F16" s="23" t="s">
        <v>110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2:39" ht="15.75" thickBot="1" x14ac:dyDescent="0.3">
      <c r="B17" s="48"/>
      <c r="C17" s="37" t="s">
        <v>76</v>
      </c>
      <c r="D17" s="5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2:39" ht="15.75" thickBot="1" x14ac:dyDescent="0.3">
      <c r="B18" s="54" t="s">
        <v>0</v>
      </c>
      <c r="C18" s="55"/>
      <c r="D18" s="56">
        <f>C18*317</f>
        <v>0</v>
      </c>
      <c r="F18" s="23" t="s">
        <v>88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2:39" ht="15.75" thickBot="1" x14ac:dyDescent="0.3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>
        <f>U16-X18</f>
        <v>0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2:39" ht="15.75" thickBot="1" x14ac:dyDescent="0.3">
      <c r="B20" s="57" t="s">
        <v>17</v>
      </c>
      <c r="C20" s="58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2:39" x14ac:dyDescent="0.25">
      <c r="B21" s="59" t="s">
        <v>18</v>
      </c>
      <c r="C21" s="60" t="str">
        <f>IF(C8="hlavní řešitel - junior/Ph.D. student",(0.5*1720*(24/12)*575)-(0.5*1720*(24/12)*500),IF(C8="hlavní řešitel - senior",(0.5*1720*(24/12)*727)-(0.5*1720*(24/12)*633),"nutno vyplnit buňku C10"))</f>
        <v>nutno vyplnit buňku C10</v>
      </c>
      <c r="D21" s="23"/>
      <c r="E21" s="23"/>
      <c r="F21" s="23" t="s">
        <v>89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2:39" ht="15.75" thickBot="1" x14ac:dyDescent="0.3">
      <c r="B22" s="61" t="s">
        <v>19</v>
      </c>
      <c r="C22" s="62"/>
      <c r="D22" s="23"/>
      <c r="E22" s="23"/>
      <c r="F22" s="23" t="s">
        <v>90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2:39" ht="15.75" thickBot="1" x14ac:dyDescent="0.3">
      <c r="B23" s="63"/>
      <c r="C23" s="58"/>
      <c r="D23" s="23"/>
      <c r="E23" s="23"/>
      <c r="F23" s="23" t="s">
        <v>80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2:39" ht="60.75" thickBot="1" x14ac:dyDescent="0.3">
      <c r="B24" s="36" t="s">
        <v>16</v>
      </c>
      <c r="C24" s="64" t="s">
        <v>98</v>
      </c>
      <c r="D24" s="65" t="s">
        <v>99</v>
      </c>
      <c r="E24" s="23"/>
      <c r="F24" s="23" t="s">
        <v>82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2:39" ht="15.75" thickBot="1" x14ac:dyDescent="0.3">
      <c r="B25" s="66">
        <f>C8</f>
        <v>0</v>
      </c>
      <c r="C25" s="67" t="str">
        <f>IF(C8="hlavní řešitel - junior/Ph.D. student",((1720/12)*575)*0.5,IF(C8="hlavní řešitel - senior",((1720/12)*727)*0.5,"nutno vyplnit buňku C10"))</f>
        <v>nutno vyplnit buňku C10</v>
      </c>
      <c r="D25" s="68" t="str">
        <f>IFERROR(ROUND((C25-(C22/24))/1.338,0),"")</f>
        <v/>
      </c>
      <c r="E25" s="23"/>
      <c r="F25" s="23" t="s">
        <v>111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2:39" ht="15.75" thickBot="1" x14ac:dyDescent="0.3">
      <c r="B26" s="63"/>
      <c r="C26" s="58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2:39" ht="60.75" thickBot="1" x14ac:dyDescent="0.3">
      <c r="B27" s="57" t="s">
        <v>16</v>
      </c>
      <c r="C27" s="69" t="s">
        <v>101</v>
      </c>
      <c r="D27" s="70" t="s">
        <v>100</v>
      </c>
      <c r="E27" s="23" t="s">
        <v>69</v>
      </c>
      <c r="F27" s="23" t="s">
        <v>81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2:39" ht="15.75" thickBot="1" x14ac:dyDescent="0.3">
      <c r="B28" s="30" t="s">
        <v>1</v>
      </c>
      <c r="C28" s="71">
        <f>(1720/12)*633*0.1</f>
        <v>9073</v>
      </c>
      <c r="D28" s="72">
        <f>ROUND(C28/1.338,0)</f>
        <v>6781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2:3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2:39" x14ac:dyDescent="0.25">
      <c r="B30" s="23" t="s">
        <v>91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2:39" x14ac:dyDescent="0.25">
      <c r="B31" s="23" t="s">
        <v>92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2:39" x14ac:dyDescent="0.25">
      <c r="B32" s="23" t="s">
        <v>93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2:39" x14ac:dyDescent="0.25">
      <c r="B33" s="23" t="s">
        <v>77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2:39" ht="15.75" thickBot="1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2:39" ht="15.75" thickBot="1" x14ac:dyDescent="0.3">
      <c r="B35" s="23"/>
      <c r="C35" s="23"/>
      <c r="D35" s="23"/>
      <c r="E35" s="23"/>
      <c r="F35" s="73"/>
      <c r="G35" s="160" t="s">
        <v>61</v>
      </c>
      <c r="H35" s="161"/>
      <c r="I35" s="162"/>
      <c r="J35" s="160" t="s">
        <v>62</v>
      </c>
      <c r="K35" s="161"/>
      <c r="L35" s="162"/>
      <c r="M35" s="160" t="s">
        <v>63</v>
      </c>
      <c r="N35" s="161"/>
      <c r="O35" s="162"/>
      <c r="P35" s="160" t="s">
        <v>64</v>
      </c>
      <c r="Q35" s="161"/>
      <c r="R35" s="162"/>
      <c r="S35" s="160" t="s">
        <v>65</v>
      </c>
      <c r="T35" s="161"/>
      <c r="U35" s="162"/>
      <c r="V35" s="160" t="s">
        <v>66</v>
      </c>
      <c r="W35" s="161"/>
      <c r="X35" s="162"/>
      <c r="Y35" s="160" t="s">
        <v>67</v>
      </c>
      <c r="Z35" s="161"/>
      <c r="AA35" s="162"/>
      <c r="AB35" s="160" t="s">
        <v>68</v>
      </c>
      <c r="AC35" s="161"/>
      <c r="AD35" s="162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2:39" ht="15.75" thickBot="1" x14ac:dyDescent="0.3">
      <c r="B36" s="23"/>
      <c r="C36" s="23"/>
      <c r="D36" s="23"/>
      <c r="E36" s="23"/>
      <c r="F36" s="23"/>
      <c r="G36" s="11" t="s">
        <v>20</v>
      </c>
      <c r="H36" s="9" t="s">
        <v>21</v>
      </c>
      <c r="I36" s="10" t="s">
        <v>22</v>
      </c>
      <c r="J36" s="9" t="s">
        <v>23</v>
      </c>
      <c r="K36" s="9" t="s">
        <v>24</v>
      </c>
      <c r="L36" s="9" t="s">
        <v>25</v>
      </c>
      <c r="M36" s="11" t="s">
        <v>26</v>
      </c>
      <c r="N36" s="9" t="s">
        <v>27</v>
      </c>
      <c r="O36" s="10" t="s">
        <v>28</v>
      </c>
      <c r="P36" s="9" t="s">
        <v>29</v>
      </c>
      <c r="Q36" s="9" t="s">
        <v>30</v>
      </c>
      <c r="R36" s="9" t="s">
        <v>31</v>
      </c>
      <c r="S36" s="11" t="s">
        <v>32</v>
      </c>
      <c r="T36" s="9" t="s">
        <v>33</v>
      </c>
      <c r="U36" s="10" t="s">
        <v>34</v>
      </c>
      <c r="V36" s="9" t="s">
        <v>35</v>
      </c>
      <c r="W36" s="9" t="s">
        <v>36</v>
      </c>
      <c r="X36" s="9" t="s">
        <v>37</v>
      </c>
      <c r="Y36" s="11" t="s">
        <v>38</v>
      </c>
      <c r="Z36" s="9" t="s">
        <v>39</v>
      </c>
      <c r="AA36" s="10" t="s">
        <v>40</v>
      </c>
      <c r="AB36" s="9" t="s">
        <v>41</v>
      </c>
      <c r="AC36" s="9" t="s">
        <v>42</v>
      </c>
      <c r="AD36" s="10" t="s">
        <v>43</v>
      </c>
      <c r="AE36" s="23"/>
      <c r="AF36" s="23"/>
      <c r="AG36" s="23"/>
      <c r="AH36" s="23"/>
      <c r="AI36" s="23"/>
      <c r="AJ36" s="23"/>
      <c r="AK36" s="23"/>
      <c r="AL36" s="23"/>
      <c r="AM36" s="23"/>
    </row>
    <row r="37" spans="2:39" ht="15.75" thickBot="1" x14ac:dyDescent="0.3">
      <c r="B37" s="63"/>
      <c r="C37" s="58"/>
      <c r="D37" s="58"/>
      <c r="E37" s="58"/>
      <c r="F37" s="23"/>
      <c r="G37" s="4" t="s">
        <v>44</v>
      </c>
      <c r="H37" s="2" t="s">
        <v>45</v>
      </c>
      <c r="I37" s="3" t="s">
        <v>46</v>
      </c>
      <c r="J37" s="1" t="s">
        <v>47</v>
      </c>
      <c r="K37" s="2" t="s">
        <v>48</v>
      </c>
      <c r="L37" s="12" t="s">
        <v>49</v>
      </c>
      <c r="M37" s="4" t="s">
        <v>50</v>
      </c>
      <c r="N37" s="2" t="s">
        <v>51</v>
      </c>
      <c r="O37" s="3" t="s">
        <v>52</v>
      </c>
      <c r="P37" s="1" t="s">
        <v>53</v>
      </c>
      <c r="Q37" s="2" t="s">
        <v>54</v>
      </c>
      <c r="R37" s="12" t="s">
        <v>55</v>
      </c>
      <c r="S37" s="4" t="s">
        <v>44</v>
      </c>
      <c r="T37" s="2" t="s">
        <v>45</v>
      </c>
      <c r="U37" s="3" t="s">
        <v>46</v>
      </c>
      <c r="V37" s="1" t="s">
        <v>47</v>
      </c>
      <c r="W37" s="2" t="s">
        <v>48</v>
      </c>
      <c r="X37" s="12" t="s">
        <v>49</v>
      </c>
      <c r="Y37" s="4" t="s">
        <v>50</v>
      </c>
      <c r="Z37" s="2" t="s">
        <v>51</v>
      </c>
      <c r="AA37" s="3" t="s">
        <v>52</v>
      </c>
      <c r="AB37" s="1" t="s">
        <v>53</v>
      </c>
      <c r="AC37" s="2" t="s">
        <v>54</v>
      </c>
      <c r="AD37" s="3" t="s">
        <v>55</v>
      </c>
      <c r="AE37" s="23"/>
      <c r="AF37" s="23"/>
      <c r="AG37" s="23"/>
      <c r="AH37" s="23"/>
      <c r="AI37" s="23"/>
      <c r="AJ37" s="23"/>
      <c r="AK37" s="23"/>
      <c r="AL37" s="23"/>
      <c r="AM37" s="23"/>
    </row>
    <row r="38" spans="2:39" ht="45.75" thickBot="1" x14ac:dyDescent="0.3">
      <c r="B38" s="74" t="s">
        <v>56</v>
      </c>
      <c r="C38" s="75" t="s">
        <v>8</v>
      </c>
      <c r="D38" s="76" t="s">
        <v>102</v>
      </c>
      <c r="E38" s="65" t="s">
        <v>60</v>
      </c>
      <c r="F38" s="23"/>
      <c r="G38" s="8">
        <v>2026</v>
      </c>
      <c r="H38" s="6">
        <v>2026</v>
      </c>
      <c r="I38" s="7">
        <v>2026</v>
      </c>
      <c r="J38" s="5">
        <v>2026</v>
      </c>
      <c r="K38" s="6">
        <v>2027</v>
      </c>
      <c r="L38" s="13">
        <v>2027</v>
      </c>
      <c r="M38" s="8">
        <v>2027</v>
      </c>
      <c r="N38" s="6">
        <v>2027</v>
      </c>
      <c r="O38" s="7">
        <v>2027</v>
      </c>
      <c r="P38" s="5">
        <v>2027</v>
      </c>
      <c r="Q38" s="6">
        <v>2027</v>
      </c>
      <c r="R38" s="13">
        <v>2027</v>
      </c>
      <c r="S38" s="8">
        <v>2027</v>
      </c>
      <c r="T38" s="6">
        <v>2027</v>
      </c>
      <c r="U38" s="7">
        <v>2027</v>
      </c>
      <c r="V38" s="5">
        <v>2027</v>
      </c>
      <c r="W38" s="6">
        <v>2028</v>
      </c>
      <c r="X38" s="13">
        <v>2028</v>
      </c>
      <c r="Y38" s="8">
        <v>2028</v>
      </c>
      <c r="Z38" s="6">
        <v>2028</v>
      </c>
      <c r="AA38" s="7">
        <v>2028</v>
      </c>
      <c r="AB38" s="5">
        <v>2028</v>
      </c>
      <c r="AC38" s="6">
        <v>2028</v>
      </c>
      <c r="AD38" s="7">
        <v>2028</v>
      </c>
      <c r="AE38" s="77"/>
      <c r="AF38" s="78" t="s">
        <v>72</v>
      </c>
      <c r="AG38" s="79" t="s">
        <v>75</v>
      </c>
      <c r="AH38" s="65" t="s">
        <v>73</v>
      </c>
      <c r="AI38" s="23"/>
      <c r="AJ38" s="23"/>
      <c r="AK38" s="23"/>
      <c r="AL38" s="23"/>
      <c r="AM38" s="23"/>
    </row>
    <row r="39" spans="2:39" x14ac:dyDescent="0.25">
      <c r="B39" s="80"/>
      <c r="C39" s="81">
        <f>IFERROR(SUM(G39:AD39)/COUNTIFS(G39:AD39,"&gt;0"),0)</f>
        <v>0</v>
      </c>
      <c r="D39" s="82"/>
      <c r="E39" s="83">
        <f t="shared" ref="E39:E48" si="0">IFERROR(D39*C39,"")</f>
        <v>0</v>
      </c>
      <c r="F39" s="23"/>
      <c r="G39" s="84"/>
      <c r="H39" s="85"/>
      <c r="I39" s="86"/>
      <c r="J39" s="85"/>
      <c r="K39" s="87"/>
      <c r="L39" s="88"/>
      <c r="M39" s="84"/>
      <c r="N39" s="85"/>
      <c r="O39" s="86"/>
      <c r="P39" s="85"/>
      <c r="Q39" s="87"/>
      <c r="R39" s="88"/>
      <c r="S39" s="84"/>
      <c r="T39" s="85"/>
      <c r="U39" s="86"/>
      <c r="V39" s="85"/>
      <c r="W39" s="87"/>
      <c r="X39" s="88"/>
      <c r="Y39" s="84"/>
      <c r="Z39" s="85"/>
      <c r="AA39" s="86"/>
      <c r="AB39" s="85"/>
      <c r="AC39" s="87"/>
      <c r="AD39" s="86"/>
      <c r="AE39" s="73"/>
      <c r="AF39" s="89">
        <f>SUM(G39:AD39)/24</f>
        <v>0</v>
      </c>
      <c r="AG39" s="90">
        <f t="shared" ref="AG39:AG48" si="1">ROUND(SUM(G69:AD69),0)</f>
        <v>0</v>
      </c>
      <c r="AH39" s="83">
        <f>IFERROR(E39*COUNTIFS(G39:AD39,"&gt;0")*1.338,"")</f>
        <v>0</v>
      </c>
      <c r="AI39" s="23"/>
      <c r="AJ39" s="23"/>
      <c r="AK39" s="23"/>
      <c r="AL39" s="23"/>
      <c r="AM39" s="23"/>
    </row>
    <row r="40" spans="2:39" x14ac:dyDescent="0.25">
      <c r="B40" s="91"/>
      <c r="C40" s="92">
        <f t="shared" ref="C40:C48" si="2">IFERROR(SUM(G40:AD40)/COUNTIFS(G40:AD40,"&gt;0"),0)</f>
        <v>0</v>
      </c>
      <c r="D40" s="93"/>
      <c r="E40" s="94">
        <f t="shared" si="0"/>
        <v>0</v>
      </c>
      <c r="F40" s="23"/>
      <c r="G40" s="95"/>
      <c r="H40" s="96"/>
      <c r="I40" s="97"/>
      <c r="J40" s="95"/>
      <c r="K40" s="96"/>
      <c r="L40" s="97"/>
      <c r="M40" s="95"/>
      <c r="N40" s="96"/>
      <c r="O40" s="97"/>
      <c r="P40" s="95"/>
      <c r="Q40" s="96"/>
      <c r="R40" s="97"/>
      <c r="S40" s="95"/>
      <c r="T40" s="96"/>
      <c r="U40" s="97"/>
      <c r="V40" s="95"/>
      <c r="W40" s="96"/>
      <c r="X40" s="97"/>
      <c r="Y40" s="95"/>
      <c r="Z40" s="96"/>
      <c r="AA40" s="97"/>
      <c r="AB40" s="95"/>
      <c r="AC40" s="96"/>
      <c r="AD40" s="97"/>
      <c r="AE40" s="73"/>
      <c r="AF40" s="98">
        <f t="shared" ref="AF40:AF48" si="3">SUM(G40:AD40)/24</f>
        <v>0</v>
      </c>
      <c r="AG40" s="99">
        <f t="shared" si="1"/>
        <v>0</v>
      </c>
      <c r="AH40" s="94">
        <f t="shared" ref="AH40:AH48" si="4">IFERROR(E40*COUNTIFS(G40:AD40,"&gt;0")*1.338,"")</f>
        <v>0</v>
      </c>
      <c r="AI40" s="23"/>
      <c r="AJ40" s="23"/>
      <c r="AK40" s="23"/>
      <c r="AL40" s="23"/>
      <c r="AM40" s="23"/>
    </row>
    <row r="41" spans="2:39" x14ac:dyDescent="0.25">
      <c r="B41" s="91"/>
      <c r="C41" s="92">
        <f t="shared" si="2"/>
        <v>0</v>
      </c>
      <c r="D41" s="93"/>
      <c r="E41" s="94">
        <f t="shared" si="0"/>
        <v>0</v>
      </c>
      <c r="F41" s="23"/>
      <c r="G41" s="84"/>
      <c r="H41" s="85"/>
      <c r="I41" s="86"/>
      <c r="J41" s="85"/>
      <c r="K41" s="87"/>
      <c r="L41" s="88"/>
      <c r="M41" s="84"/>
      <c r="N41" s="85"/>
      <c r="O41" s="86"/>
      <c r="P41" s="85"/>
      <c r="Q41" s="87"/>
      <c r="R41" s="88"/>
      <c r="S41" s="84"/>
      <c r="T41" s="85"/>
      <c r="U41" s="86"/>
      <c r="V41" s="85"/>
      <c r="W41" s="87"/>
      <c r="X41" s="88"/>
      <c r="Y41" s="84"/>
      <c r="Z41" s="85"/>
      <c r="AA41" s="86"/>
      <c r="AB41" s="85"/>
      <c r="AC41" s="87"/>
      <c r="AD41" s="86"/>
      <c r="AE41" s="73"/>
      <c r="AF41" s="98">
        <f t="shared" si="3"/>
        <v>0</v>
      </c>
      <c r="AG41" s="99">
        <f t="shared" si="1"/>
        <v>0</v>
      </c>
      <c r="AH41" s="94">
        <f t="shared" si="4"/>
        <v>0</v>
      </c>
      <c r="AI41" s="23"/>
      <c r="AJ41" s="23"/>
      <c r="AK41" s="23"/>
      <c r="AL41" s="23"/>
      <c r="AM41" s="23"/>
    </row>
    <row r="42" spans="2:39" x14ac:dyDescent="0.25">
      <c r="B42" s="91"/>
      <c r="C42" s="92">
        <f t="shared" si="2"/>
        <v>0</v>
      </c>
      <c r="D42" s="93"/>
      <c r="E42" s="94">
        <f t="shared" si="0"/>
        <v>0</v>
      </c>
      <c r="F42" s="23"/>
      <c r="G42" s="95"/>
      <c r="H42" s="96"/>
      <c r="I42" s="97"/>
      <c r="J42" s="95"/>
      <c r="K42" s="96"/>
      <c r="L42" s="97"/>
      <c r="M42" s="95"/>
      <c r="N42" s="96"/>
      <c r="O42" s="97"/>
      <c r="P42" s="95"/>
      <c r="Q42" s="96"/>
      <c r="R42" s="97"/>
      <c r="S42" s="95"/>
      <c r="T42" s="96"/>
      <c r="U42" s="97"/>
      <c r="V42" s="95"/>
      <c r="W42" s="96"/>
      <c r="X42" s="97"/>
      <c r="Y42" s="95"/>
      <c r="Z42" s="96"/>
      <c r="AA42" s="97"/>
      <c r="AB42" s="95"/>
      <c r="AC42" s="96"/>
      <c r="AD42" s="97"/>
      <c r="AE42" s="73"/>
      <c r="AF42" s="98">
        <f t="shared" si="3"/>
        <v>0</v>
      </c>
      <c r="AG42" s="99">
        <f t="shared" si="1"/>
        <v>0</v>
      </c>
      <c r="AH42" s="94">
        <f t="shared" si="4"/>
        <v>0</v>
      </c>
      <c r="AI42" s="23"/>
      <c r="AJ42" s="23"/>
      <c r="AK42" s="23"/>
      <c r="AL42" s="23"/>
      <c r="AM42" s="23"/>
    </row>
    <row r="43" spans="2:39" x14ac:dyDescent="0.25">
      <c r="B43" s="91"/>
      <c r="C43" s="92">
        <f t="shared" si="2"/>
        <v>0</v>
      </c>
      <c r="D43" s="93"/>
      <c r="E43" s="94">
        <f t="shared" si="0"/>
        <v>0</v>
      </c>
      <c r="F43" s="23"/>
      <c r="G43" s="95"/>
      <c r="H43" s="96"/>
      <c r="I43" s="97"/>
      <c r="J43" s="95"/>
      <c r="K43" s="96"/>
      <c r="L43" s="97"/>
      <c r="M43" s="95"/>
      <c r="N43" s="96"/>
      <c r="O43" s="97"/>
      <c r="P43" s="95"/>
      <c r="Q43" s="96"/>
      <c r="R43" s="97"/>
      <c r="S43" s="95"/>
      <c r="T43" s="96"/>
      <c r="U43" s="97"/>
      <c r="V43" s="95"/>
      <c r="W43" s="96"/>
      <c r="X43" s="97"/>
      <c r="Y43" s="95"/>
      <c r="Z43" s="96"/>
      <c r="AA43" s="97"/>
      <c r="AB43" s="95"/>
      <c r="AC43" s="96"/>
      <c r="AD43" s="97"/>
      <c r="AE43" s="73"/>
      <c r="AF43" s="98">
        <f t="shared" si="3"/>
        <v>0</v>
      </c>
      <c r="AG43" s="99">
        <f t="shared" si="1"/>
        <v>0</v>
      </c>
      <c r="AH43" s="94">
        <f t="shared" si="4"/>
        <v>0</v>
      </c>
      <c r="AI43" s="23"/>
      <c r="AJ43" s="23"/>
      <c r="AK43" s="23"/>
      <c r="AL43" s="23"/>
      <c r="AM43" s="23"/>
    </row>
    <row r="44" spans="2:39" x14ac:dyDescent="0.25">
      <c r="B44" s="91"/>
      <c r="C44" s="92">
        <f t="shared" si="2"/>
        <v>0</v>
      </c>
      <c r="D44" s="93"/>
      <c r="E44" s="94">
        <f t="shared" si="0"/>
        <v>0</v>
      </c>
      <c r="F44" s="23"/>
      <c r="G44" s="95"/>
      <c r="H44" s="96"/>
      <c r="I44" s="97"/>
      <c r="J44" s="95"/>
      <c r="K44" s="96"/>
      <c r="L44" s="97"/>
      <c r="M44" s="95"/>
      <c r="N44" s="96"/>
      <c r="O44" s="97"/>
      <c r="P44" s="95"/>
      <c r="Q44" s="96"/>
      <c r="R44" s="97"/>
      <c r="S44" s="84"/>
      <c r="T44" s="85"/>
      <c r="U44" s="86"/>
      <c r="V44" s="85"/>
      <c r="W44" s="87"/>
      <c r="X44" s="88"/>
      <c r="Y44" s="95"/>
      <c r="Z44" s="96"/>
      <c r="AA44" s="97"/>
      <c r="AB44" s="95"/>
      <c r="AC44" s="96"/>
      <c r="AD44" s="97"/>
      <c r="AE44" s="73"/>
      <c r="AF44" s="98">
        <f t="shared" si="3"/>
        <v>0</v>
      </c>
      <c r="AG44" s="99">
        <f t="shared" si="1"/>
        <v>0</v>
      </c>
      <c r="AH44" s="94">
        <f t="shared" si="4"/>
        <v>0</v>
      </c>
      <c r="AI44" s="23"/>
      <c r="AJ44" s="23"/>
      <c r="AK44" s="23"/>
      <c r="AL44" s="23"/>
      <c r="AM44" s="23"/>
    </row>
    <row r="45" spans="2:39" x14ac:dyDescent="0.25">
      <c r="B45" s="91"/>
      <c r="C45" s="92">
        <f t="shared" si="2"/>
        <v>0</v>
      </c>
      <c r="D45" s="93"/>
      <c r="E45" s="94">
        <f t="shared" si="0"/>
        <v>0</v>
      </c>
      <c r="F45" s="23"/>
      <c r="G45" s="95"/>
      <c r="H45" s="96"/>
      <c r="I45" s="97"/>
      <c r="J45" s="100"/>
      <c r="K45" s="96"/>
      <c r="L45" s="101"/>
      <c r="M45" s="95"/>
      <c r="N45" s="96"/>
      <c r="O45" s="97"/>
      <c r="P45" s="100"/>
      <c r="Q45" s="96"/>
      <c r="R45" s="101"/>
      <c r="S45" s="95"/>
      <c r="T45" s="96"/>
      <c r="U45" s="97"/>
      <c r="V45" s="100"/>
      <c r="W45" s="96"/>
      <c r="X45" s="101"/>
      <c r="Y45" s="95"/>
      <c r="Z45" s="96"/>
      <c r="AA45" s="97"/>
      <c r="AB45" s="100"/>
      <c r="AC45" s="96"/>
      <c r="AD45" s="97"/>
      <c r="AE45" s="73"/>
      <c r="AF45" s="98">
        <f t="shared" si="3"/>
        <v>0</v>
      </c>
      <c r="AG45" s="99">
        <f t="shared" si="1"/>
        <v>0</v>
      </c>
      <c r="AH45" s="94">
        <f t="shared" si="4"/>
        <v>0</v>
      </c>
      <c r="AI45" s="23"/>
      <c r="AJ45" s="23"/>
      <c r="AK45" s="23"/>
      <c r="AL45" s="23"/>
      <c r="AM45" s="23"/>
    </row>
    <row r="46" spans="2:39" x14ac:dyDescent="0.25">
      <c r="B46" s="91"/>
      <c r="C46" s="92">
        <f t="shared" si="2"/>
        <v>0</v>
      </c>
      <c r="D46" s="93"/>
      <c r="E46" s="94">
        <f t="shared" si="0"/>
        <v>0</v>
      </c>
      <c r="F46" s="23"/>
      <c r="G46" s="95"/>
      <c r="H46" s="96"/>
      <c r="I46" s="97"/>
      <c r="J46" s="100"/>
      <c r="K46" s="96"/>
      <c r="L46" s="101"/>
      <c r="M46" s="95"/>
      <c r="N46" s="96"/>
      <c r="O46" s="97"/>
      <c r="P46" s="100"/>
      <c r="Q46" s="96"/>
      <c r="R46" s="101"/>
      <c r="S46" s="95"/>
      <c r="T46" s="96"/>
      <c r="U46" s="97"/>
      <c r="V46" s="100"/>
      <c r="W46" s="96"/>
      <c r="X46" s="101"/>
      <c r="Y46" s="95"/>
      <c r="Z46" s="96"/>
      <c r="AA46" s="97"/>
      <c r="AB46" s="100"/>
      <c r="AC46" s="96"/>
      <c r="AD46" s="97"/>
      <c r="AE46" s="73"/>
      <c r="AF46" s="98">
        <f t="shared" si="3"/>
        <v>0</v>
      </c>
      <c r="AG46" s="99">
        <f t="shared" si="1"/>
        <v>0</v>
      </c>
      <c r="AH46" s="94">
        <f t="shared" si="4"/>
        <v>0</v>
      </c>
      <c r="AI46" s="23"/>
      <c r="AJ46" s="23"/>
      <c r="AK46" s="23"/>
      <c r="AL46" s="23"/>
      <c r="AM46" s="23"/>
    </row>
    <row r="47" spans="2:39" x14ac:dyDescent="0.25">
      <c r="B47" s="91"/>
      <c r="C47" s="92">
        <f t="shared" si="2"/>
        <v>0</v>
      </c>
      <c r="D47" s="93"/>
      <c r="E47" s="94">
        <f t="shared" si="0"/>
        <v>0</v>
      </c>
      <c r="F47" s="23"/>
      <c r="G47" s="95"/>
      <c r="H47" s="96"/>
      <c r="I47" s="97"/>
      <c r="J47" s="100"/>
      <c r="K47" s="96"/>
      <c r="L47" s="101"/>
      <c r="M47" s="95"/>
      <c r="N47" s="96"/>
      <c r="O47" s="97"/>
      <c r="P47" s="100"/>
      <c r="Q47" s="96"/>
      <c r="R47" s="101"/>
      <c r="S47" s="95"/>
      <c r="T47" s="96"/>
      <c r="U47" s="97"/>
      <c r="V47" s="100"/>
      <c r="W47" s="96"/>
      <c r="X47" s="101"/>
      <c r="Y47" s="95"/>
      <c r="Z47" s="96"/>
      <c r="AA47" s="97"/>
      <c r="AB47" s="100"/>
      <c r="AC47" s="96"/>
      <c r="AD47" s="97"/>
      <c r="AE47" s="73"/>
      <c r="AF47" s="98">
        <f t="shared" si="3"/>
        <v>0</v>
      </c>
      <c r="AG47" s="99">
        <f t="shared" si="1"/>
        <v>0</v>
      </c>
      <c r="AH47" s="94">
        <f t="shared" si="4"/>
        <v>0</v>
      </c>
      <c r="AI47" s="23"/>
      <c r="AJ47" s="23"/>
      <c r="AK47" s="23"/>
      <c r="AL47" s="23"/>
      <c r="AM47" s="23"/>
    </row>
    <row r="48" spans="2:39" ht="15.75" thickBot="1" x14ac:dyDescent="0.3">
      <c r="B48" s="102"/>
      <c r="C48" s="103">
        <f t="shared" si="2"/>
        <v>0</v>
      </c>
      <c r="D48" s="104"/>
      <c r="E48" s="105">
        <f t="shared" si="0"/>
        <v>0</v>
      </c>
      <c r="F48" s="23"/>
      <c r="G48" s="106"/>
      <c r="H48" s="107"/>
      <c r="I48" s="108"/>
      <c r="J48" s="109"/>
      <c r="K48" s="107"/>
      <c r="L48" s="110"/>
      <c r="M48" s="106"/>
      <c r="N48" s="107"/>
      <c r="O48" s="108"/>
      <c r="P48" s="109"/>
      <c r="Q48" s="107"/>
      <c r="R48" s="110"/>
      <c r="S48" s="106"/>
      <c r="T48" s="107"/>
      <c r="U48" s="108"/>
      <c r="V48" s="109"/>
      <c r="W48" s="107"/>
      <c r="X48" s="110"/>
      <c r="Y48" s="106"/>
      <c r="Z48" s="107"/>
      <c r="AA48" s="108"/>
      <c r="AB48" s="109"/>
      <c r="AC48" s="107"/>
      <c r="AD48" s="108"/>
      <c r="AE48" s="73"/>
      <c r="AF48" s="111">
        <f t="shared" si="3"/>
        <v>0</v>
      </c>
      <c r="AG48" s="112">
        <f t="shared" si="1"/>
        <v>0</v>
      </c>
      <c r="AH48" s="113">
        <f t="shared" si="4"/>
        <v>0</v>
      </c>
      <c r="AI48" s="23"/>
      <c r="AJ48" s="23"/>
      <c r="AK48" s="23"/>
      <c r="AL48" s="23"/>
      <c r="AM48" s="23"/>
    </row>
    <row r="49" spans="2:39" ht="15.75" thickBot="1" x14ac:dyDescent="0.3">
      <c r="D49" s="58"/>
      <c r="E49" s="114"/>
      <c r="F49" s="23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23"/>
      <c r="AF49" s="116">
        <f>ROUND(SUM(AF39:AF48),2)</f>
        <v>0</v>
      </c>
      <c r="AG49" s="117">
        <f>SUM(AG39:AG48)</f>
        <v>0</v>
      </c>
      <c r="AH49" s="118">
        <f>SUM(AH39:AH48)</f>
        <v>0</v>
      </c>
      <c r="AI49" s="23"/>
      <c r="AJ49" s="23"/>
      <c r="AK49" s="23"/>
      <c r="AL49" s="23"/>
      <c r="AM49" s="23"/>
    </row>
    <row r="50" spans="2:39" ht="45.75" thickBot="1" x14ac:dyDescent="0.3">
      <c r="B50" s="119" t="s">
        <v>94</v>
      </c>
      <c r="C50" s="120">
        <f>IFERROR(AF49,0)</f>
        <v>0</v>
      </c>
      <c r="D50" s="58"/>
      <c r="E50" s="121" t="s">
        <v>103</v>
      </c>
      <c r="F50" s="122"/>
      <c r="G50" s="123">
        <f>SUM(G39:G48)</f>
        <v>0</v>
      </c>
      <c r="H50" s="124">
        <f t="shared" ref="H50:AD50" si="5">SUM(H39:H48)</f>
        <v>0</v>
      </c>
      <c r="I50" s="124">
        <f t="shared" si="5"/>
        <v>0</v>
      </c>
      <c r="J50" s="124">
        <f t="shared" si="5"/>
        <v>0</v>
      </c>
      <c r="K50" s="124">
        <f t="shared" si="5"/>
        <v>0</v>
      </c>
      <c r="L50" s="124">
        <f t="shared" si="5"/>
        <v>0</v>
      </c>
      <c r="M50" s="124">
        <f t="shared" si="5"/>
        <v>0</v>
      </c>
      <c r="N50" s="124">
        <f t="shared" si="5"/>
        <v>0</v>
      </c>
      <c r="O50" s="124">
        <f t="shared" si="5"/>
        <v>0</v>
      </c>
      <c r="P50" s="124">
        <f t="shared" si="5"/>
        <v>0</v>
      </c>
      <c r="Q50" s="124">
        <f t="shared" si="5"/>
        <v>0</v>
      </c>
      <c r="R50" s="124">
        <f t="shared" si="5"/>
        <v>0</v>
      </c>
      <c r="S50" s="124">
        <f t="shared" si="5"/>
        <v>0</v>
      </c>
      <c r="T50" s="124">
        <f t="shared" si="5"/>
        <v>0</v>
      </c>
      <c r="U50" s="124">
        <f t="shared" si="5"/>
        <v>0</v>
      </c>
      <c r="V50" s="124">
        <f t="shared" si="5"/>
        <v>0</v>
      </c>
      <c r="W50" s="124">
        <f t="shared" si="5"/>
        <v>0</v>
      </c>
      <c r="X50" s="124">
        <f t="shared" si="5"/>
        <v>0</v>
      </c>
      <c r="Y50" s="124">
        <f t="shared" si="5"/>
        <v>0</v>
      </c>
      <c r="Z50" s="124">
        <f t="shared" si="5"/>
        <v>0</v>
      </c>
      <c r="AA50" s="124">
        <f t="shared" si="5"/>
        <v>0</v>
      </c>
      <c r="AB50" s="124">
        <f t="shared" si="5"/>
        <v>0</v>
      </c>
      <c r="AC50" s="124">
        <f t="shared" si="5"/>
        <v>0</v>
      </c>
      <c r="AD50" s="125">
        <f t="shared" si="5"/>
        <v>0</v>
      </c>
      <c r="AE50" s="23"/>
      <c r="AF50" s="23"/>
      <c r="AG50" s="23">
        <f>AG49/(1720*2)</f>
        <v>0</v>
      </c>
      <c r="AH50" s="23"/>
      <c r="AI50" s="23"/>
      <c r="AJ50" s="23"/>
      <c r="AK50" s="23"/>
      <c r="AL50" s="23"/>
      <c r="AM50" s="23"/>
    </row>
    <row r="51" spans="2:39" ht="60.75" thickBot="1" x14ac:dyDescent="0.3">
      <c r="B51" s="119" t="s">
        <v>95</v>
      </c>
      <c r="C51" s="120">
        <f>ROUND(C50*1720*2,0)</f>
        <v>0</v>
      </c>
      <c r="D51" s="58"/>
      <c r="E51" s="126"/>
      <c r="F51" s="126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2:39" ht="45.75" thickBot="1" x14ac:dyDescent="0.3">
      <c r="B52" s="119" t="s">
        <v>96</v>
      </c>
      <c r="C52" s="128">
        <f>IFERROR(AH49,0)</f>
        <v>0</v>
      </c>
      <c r="D52" s="58"/>
      <c r="E52" s="129" t="s">
        <v>104</v>
      </c>
      <c r="F52" s="130"/>
      <c r="G52" s="131">
        <f t="shared" ref="G52:AD52" si="6">IFERROR(SUM(G88:G97)/COUNTIFS(G88:G97,"&gt;0"),0)</f>
        <v>0</v>
      </c>
      <c r="H52" s="132">
        <f t="shared" si="6"/>
        <v>0</v>
      </c>
      <c r="I52" s="133">
        <f t="shared" si="6"/>
        <v>0</v>
      </c>
      <c r="J52" s="134">
        <f t="shared" si="6"/>
        <v>0</v>
      </c>
      <c r="K52" s="132">
        <f t="shared" si="6"/>
        <v>0</v>
      </c>
      <c r="L52" s="133">
        <f t="shared" si="6"/>
        <v>0</v>
      </c>
      <c r="M52" s="134">
        <f t="shared" si="6"/>
        <v>0</v>
      </c>
      <c r="N52" s="132">
        <f t="shared" si="6"/>
        <v>0</v>
      </c>
      <c r="O52" s="133">
        <f t="shared" si="6"/>
        <v>0</v>
      </c>
      <c r="P52" s="134">
        <f t="shared" si="6"/>
        <v>0</v>
      </c>
      <c r="Q52" s="132">
        <f t="shared" si="6"/>
        <v>0</v>
      </c>
      <c r="R52" s="133">
        <f t="shared" si="6"/>
        <v>0</v>
      </c>
      <c r="S52" s="134">
        <f t="shared" si="6"/>
        <v>0</v>
      </c>
      <c r="T52" s="132">
        <f t="shared" si="6"/>
        <v>0</v>
      </c>
      <c r="U52" s="133">
        <f t="shared" si="6"/>
        <v>0</v>
      </c>
      <c r="V52" s="134">
        <f t="shared" si="6"/>
        <v>0</v>
      </c>
      <c r="W52" s="132">
        <f t="shared" si="6"/>
        <v>0</v>
      </c>
      <c r="X52" s="133">
        <f t="shared" si="6"/>
        <v>0</v>
      </c>
      <c r="Y52" s="134">
        <f t="shared" si="6"/>
        <v>0</v>
      </c>
      <c r="Z52" s="132">
        <f t="shared" si="6"/>
        <v>0</v>
      </c>
      <c r="AA52" s="133">
        <f t="shared" si="6"/>
        <v>0</v>
      </c>
      <c r="AB52" s="134">
        <f t="shared" si="6"/>
        <v>0</v>
      </c>
      <c r="AC52" s="132">
        <f t="shared" si="6"/>
        <v>0</v>
      </c>
      <c r="AD52" s="133">
        <f t="shared" si="6"/>
        <v>0</v>
      </c>
      <c r="AE52" s="135"/>
      <c r="AF52" s="23"/>
      <c r="AG52" s="23"/>
      <c r="AH52" s="23"/>
      <c r="AI52" s="23"/>
      <c r="AJ52" s="23"/>
      <c r="AK52" s="23"/>
      <c r="AL52" s="23"/>
      <c r="AM52" s="23"/>
    </row>
    <row r="53" spans="2:39" ht="45.75" thickBot="1" x14ac:dyDescent="0.3">
      <c r="B53" s="119" t="s">
        <v>115</v>
      </c>
      <c r="C53" s="128">
        <f>D14-C52</f>
        <v>0</v>
      </c>
      <c r="D53" s="58"/>
      <c r="E53" s="136" t="s">
        <v>106</v>
      </c>
      <c r="F53" s="137"/>
      <c r="G53" s="163">
        <f>(G98+H98+I98)/3</f>
        <v>0</v>
      </c>
      <c r="H53" s="164"/>
      <c r="I53" s="165"/>
      <c r="J53" s="166">
        <f>(J98+K98+L98)/3</f>
        <v>0</v>
      </c>
      <c r="K53" s="164"/>
      <c r="L53" s="167"/>
      <c r="M53" s="163">
        <f>(M98+N98+O98)/3</f>
        <v>0</v>
      </c>
      <c r="N53" s="164"/>
      <c r="O53" s="165"/>
      <c r="P53" s="166">
        <f>(P98+Q98+R98)/3</f>
        <v>0</v>
      </c>
      <c r="Q53" s="164"/>
      <c r="R53" s="167"/>
      <c r="S53" s="163">
        <f>(S98+T98+U98)/3</f>
        <v>0</v>
      </c>
      <c r="T53" s="164"/>
      <c r="U53" s="165"/>
      <c r="V53" s="166">
        <f>(V98+W98+X98)/3</f>
        <v>0</v>
      </c>
      <c r="W53" s="164"/>
      <c r="X53" s="167"/>
      <c r="Y53" s="163">
        <f>(Y98+Z98+AA98)/3</f>
        <v>0</v>
      </c>
      <c r="Z53" s="164"/>
      <c r="AA53" s="165"/>
      <c r="AB53" s="166">
        <f>(AB98+AC98+AD98)/3</f>
        <v>0</v>
      </c>
      <c r="AC53" s="164"/>
      <c r="AD53" s="165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2:39" ht="45.75" thickBot="1" x14ac:dyDescent="0.3">
      <c r="B54" s="119" t="s">
        <v>97</v>
      </c>
      <c r="C54" s="120">
        <f>COUNTA(B39:B48)</f>
        <v>0</v>
      </c>
      <c r="D54" s="58"/>
      <c r="E54" s="138" t="s">
        <v>105</v>
      </c>
      <c r="F54" s="139"/>
      <c r="G54" s="163">
        <f>(G99+J99)/2</f>
        <v>0</v>
      </c>
      <c r="H54" s="164"/>
      <c r="I54" s="164"/>
      <c r="J54" s="164"/>
      <c r="K54" s="164"/>
      <c r="L54" s="165"/>
      <c r="M54" s="166">
        <f>(M99+P99)/2</f>
        <v>0</v>
      </c>
      <c r="N54" s="164"/>
      <c r="O54" s="164"/>
      <c r="P54" s="164"/>
      <c r="Q54" s="164"/>
      <c r="R54" s="167"/>
      <c r="S54" s="163">
        <f>(S99+V99)/2</f>
        <v>0</v>
      </c>
      <c r="T54" s="164"/>
      <c r="U54" s="164"/>
      <c r="V54" s="164"/>
      <c r="W54" s="164"/>
      <c r="X54" s="165"/>
      <c r="Y54" s="166">
        <f>(Y99+AB99)/2</f>
        <v>0</v>
      </c>
      <c r="Z54" s="164"/>
      <c r="AA54" s="164"/>
      <c r="AB54" s="164"/>
      <c r="AC54" s="164"/>
      <c r="AD54" s="165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2:39" x14ac:dyDescent="0.25">
      <c r="D55" s="58"/>
      <c r="E55" s="58"/>
      <c r="F55" s="126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2:39" x14ac:dyDescent="0.25">
      <c r="B56" s="140" t="s">
        <v>109</v>
      </c>
      <c r="D56" s="58"/>
      <c r="E56" s="58" t="s">
        <v>78</v>
      </c>
      <c r="F56" s="126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2:39" x14ac:dyDescent="0.25">
      <c r="B57" s="140" t="s">
        <v>112</v>
      </c>
      <c r="D57" s="23"/>
      <c r="E57" s="58" t="s">
        <v>116</v>
      </c>
      <c r="F57" s="126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2:39" x14ac:dyDescent="0.25">
      <c r="D58" s="23"/>
      <c r="E58" s="58" t="s">
        <v>79</v>
      </c>
      <c r="F58" s="126"/>
      <c r="G58" s="141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2:39" ht="15.75" thickBot="1" x14ac:dyDescent="0.3">
      <c r="D59" s="23"/>
      <c r="E59" s="58"/>
      <c r="F59" s="126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2:39" ht="15.75" thickBot="1" x14ac:dyDescent="0.3">
      <c r="B60" s="36" t="s">
        <v>107</v>
      </c>
      <c r="D60" s="23"/>
      <c r="E60" s="58"/>
      <c r="F60" s="126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2:39" x14ac:dyDescent="0.25">
      <c r="B61" s="142" t="s">
        <v>11</v>
      </c>
      <c r="C61" s="58"/>
      <c r="D61" s="23"/>
      <c r="E61" s="58"/>
      <c r="F61" s="126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2:39" x14ac:dyDescent="0.25">
      <c r="B62" s="143" t="s">
        <v>74</v>
      </c>
      <c r="C62" s="58"/>
      <c r="D62" s="23"/>
      <c r="E62" s="58"/>
      <c r="F62" s="126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2:39" ht="15.75" thickBot="1" x14ac:dyDescent="0.3">
      <c r="B63" s="144" t="s">
        <v>108</v>
      </c>
      <c r="D63" s="23"/>
      <c r="E63" s="58"/>
      <c r="F63" s="126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2:39" x14ac:dyDescent="0.25">
      <c r="C64" s="58"/>
      <c r="D64" s="23"/>
      <c r="E64" s="58"/>
      <c r="F64" s="126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2:39" x14ac:dyDescent="0.25">
      <c r="B65" s="146" t="s">
        <v>70</v>
      </c>
      <c r="C65" s="145"/>
      <c r="D65" s="23"/>
      <c r="E65" s="58"/>
      <c r="F65" s="126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2:39" x14ac:dyDescent="0.25">
      <c r="B66" s="147" t="s">
        <v>59</v>
      </c>
      <c r="C66" s="58"/>
      <c r="D66" s="23"/>
      <c r="E66" s="58"/>
      <c r="F66" s="126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2:39" x14ac:dyDescent="0.25">
      <c r="B67" s="147" t="s">
        <v>57</v>
      </c>
      <c r="C67" s="58"/>
      <c r="D67" s="23"/>
      <c r="E67" s="58"/>
      <c r="F67" s="126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2:39" x14ac:dyDescent="0.25">
      <c r="B68" s="147" t="s">
        <v>58</v>
      </c>
      <c r="C68" s="58"/>
      <c r="D68" s="23"/>
      <c r="E68" s="58"/>
      <c r="F68" s="126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2:39" hidden="1" x14ac:dyDescent="0.25">
      <c r="C69" s="58"/>
      <c r="D69" s="58"/>
      <c r="E69" s="58"/>
      <c r="F69" s="126"/>
      <c r="G69" s="127">
        <f t="shared" ref="G69:AD69" si="7">ROUND(G39*(1720/12),2)</f>
        <v>0</v>
      </c>
      <c r="H69" s="127">
        <f t="shared" si="7"/>
        <v>0</v>
      </c>
      <c r="I69" s="127">
        <f t="shared" si="7"/>
        <v>0</v>
      </c>
      <c r="J69" s="127">
        <f t="shared" si="7"/>
        <v>0</v>
      </c>
      <c r="K69" s="127">
        <f t="shared" si="7"/>
        <v>0</v>
      </c>
      <c r="L69" s="127">
        <f t="shared" si="7"/>
        <v>0</v>
      </c>
      <c r="M69" s="127">
        <f t="shared" si="7"/>
        <v>0</v>
      </c>
      <c r="N69" s="127">
        <f t="shared" si="7"/>
        <v>0</v>
      </c>
      <c r="O69" s="127">
        <f t="shared" si="7"/>
        <v>0</v>
      </c>
      <c r="P69" s="127">
        <f t="shared" si="7"/>
        <v>0</v>
      </c>
      <c r="Q69" s="127">
        <f t="shared" si="7"/>
        <v>0</v>
      </c>
      <c r="R69" s="127">
        <f t="shared" si="7"/>
        <v>0</v>
      </c>
      <c r="S69" s="127">
        <f t="shared" si="7"/>
        <v>0</v>
      </c>
      <c r="T69" s="127">
        <f t="shared" si="7"/>
        <v>0</v>
      </c>
      <c r="U69" s="127">
        <f t="shared" si="7"/>
        <v>0</v>
      </c>
      <c r="V69" s="127">
        <f t="shared" si="7"/>
        <v>0</v>
      </c>
      <c r="W69" s="127">
        <f t="shared" si="7"/>
        <v>0</v>
      </c>
      <c r="X69" s="127">
        <f t="shared" si="7"/>
        <v>0</v>
      </c>
      <c r="Y69" s="127">
        <f t="shared" si="7"/>
        <v>0</v>
      </c>
      <c r="Z69" s="127">
        <f t="shared" si="7"/>
        <v>0</v>
      </c>
      <c r="AA69" s="127">
        <f t="shared" si="7"/>
        <v>0</v>
      </c>
      <c r="AB69" s="127">
        <f t="shared" si="7"/>
        <v>0</v>
      </c>
      <c r="AC69" s="127">
        <f t="shared" si="7"/>
        <v>0</v>
      </c>
      <c r="AD69" s="127">
        <f t="shared" si="7"/>
        <v>0</v>
      </c>
      <c r="AE69" s="23"/>
      <c r="AF69" s="23"/>
      <c r="AG69" s="23"/>
      <c r="AH69" s="23"/>
      <c r="AI69" s="23"/>
      <c r="AJ69" s="23"/>
      <c r="AK69" s="23"/>
      <c r="AL69" s="23"/>
      <c r="AM69" s="23"/>
    </row>
    <row r="70" spans="2:39" hidden="1" x14ac:dyDescent="0.25">
      <c r="D70" s="58"/>
      <c r="E70" s="58"/>
      <c r="F70" s="126"/>
      <c r="G70" s="127">
        <f t="shared" ref="G70:AD70" si="8">ROUND(G40*(1720/12),2)</f>
        <v>0</v>
      </c>
      <c r="H70" s="127">
        <f t="shared" si="8"/>
        <v>0</v>
      </c>
      <c r="I70" s="127">
        <f t="shared" si="8"/>
        <v>0</v>
      </c>
      <c r="J70" s="127">
        <f t="shared" si="8"/>
        <v>0</v>
      </c>
      <c r="K70" s="127">
        <f t="shared" si="8"/>
        <v>0</v>
      </c>
      <c r="L70" s="127">
        <f t="shared" si="8"/>
        <v>0</v>
      </c>
      <c r="M70" s="127">
        <f t="shared" si="8"/>
        <v>0</v>
      </c>
      <c r="N70" s="127">
        <f t="shared" si="8"/>
        <v>0</v>
      </c>
      <c r="O70" s="127">
        <f t="shared" si="8"/>
        <v>0</v>
      </c>
      <c r="P70" s="127">
        <f t="shared" si="8"/>
        <v>0</v>
      </c>
      <c r="Q70" s="127">
        <f t="shared" si="8"/>
        <v>0</v>
      </c>
      <c r="R70" s="127">
        <f t="shared" si="8"/>
        <v>0</v>
      </c>
      <c r="S70" s="127">
        <f t="shared" si="8"/>
        <v>0</v>
      </c>
      <c r="T70" s="127">
        <f t="shared" si="8"/>
        <v>0</v>
      </c>
      <c r="U70" s="127">
        <f t="shared" si="8"/>
        <v>0</v>
      </c>
      <c r="V70" s="127">
        <f t="shared" si="8"/>
        <v>0</v>
      </c>
      <c r="W70" s="127">
        <f t="shared" si="8"/>
        <v>0</v>
      </c>
      <c r="X70" s="127">
        <f t="shared" si="8"/>
        <v>0</v>
      </c>
      <c r="Y70" s="127">
        <f t="shared" si="8"/>
        <v>0</v>
      </c>
      <c r="Z70" s="127">
        <f t="shared" si="8"/>
        <v>0</v>
      </c>
      <c r="AA70" s="127">
        <f t="shared" si="8"/>
        <v>0</v>
      </c>
      <c r="AB70" s="127">
        <f t="shared" si="8"/>
        <v>0</v>
      </c>
      <c r="AC70" s="127">
        <f t="shared" si="8"/>
        <v>0</v>
      </c>
      <c r="AD70" s="127">
        <f t="shared" si="8"/>
        <v>0</v>
      </c>
      <c r="AE70" s="23"/>
      <c r="AF70" s="23"/>
      <c r="AG70" s="23"/>
      <c r="AH70" s="23"/>
      <c r="AI70" s="23"/>
      <c r="AJ70" s="23"/>
      <c r="AK70" s="23"/>
      <c r="AL70" s="23"/>
      <c r="AM70" s="23"/>
    </row>
    <row r="71" spans="2:39" hidden="1" x14ac:dyDescent="0.25">
      <c r="C71" s="58"/>
      <c r="D71" s="58"/>
      <c r="E71" s="58"/>
      <c r="F71" s="126"/>
      <c r="G71" s="127">
        <f t="shared" ref="G71:AD71" si="9">ROUND(G41*(1720/12),2)</f>
        <v>0</v>
      </c>
      <c r="H71" s="127">
        <f t="shared" si="9"/>
        <v>0</v>
      </c>
      <c r="I71" s="127">
        <f t="shared" si="9"/>
        <v>0</v>
      </c>
      <c r="J71" s="127">
        <f t="shared" si="9"/>
        <v>0</v>
      </c>
      <c r="K71" s="127">
        <f t="shared" si="9"/>
        <v>0</v>
      </c>
      <c r="L71" s="127">
        <f t="shared" si="9"/>
        <v>0</v>
      </c>
      <c r="M71" s="127">
        <f t="shared" si="9"/>
        <v>0</v>
      </c>
      <c r="N71" s="127">
        <f t="shared" si="9"/>
        <v>0</v>
      </c>
      <c r="O71" s="127">
        <f t="shared" si="9"/>
        <v>0</v>
      </c>
      <c r="P71" s="127">
        <f t="shared" si="9"/>
        <v>0</v>
      </c>
      <c r="Q71" s="127">
        <f t="shared" si="9"/>
        <v>0</v>
      </c>
      <c r="R71" s="127">
        <f t="shared" si="9"/>
        <v>0</v>
      </c>
      <c r="S71" s="127">
        <f t="shared" si="9"/>
        <v>0</v>
      </c>
      <c r="T71" s="127">
        <f t="shared" si="9"/>
        <v>0</v>
      </c>
      <c r="U71" s="127">
        <f t="shared" si="9"/>
        <v>0</v>
      </c>
      <c r="V71" s="127">
        <f t="shared" si="9"/>
        <v>0</v>
      </c>
      <c r="W71" s="127">
        <f t="shared" si="9"/>
        <v>0</v>
      </c>
      <c r="X71" s="127">
        <f t="shared" si="9"/>
        <v>0</v>
      </c>
      <c r="Y71" s="127">
        <f t="shared" si="9"/>
        <v>0</v>
      </c>
      <c r="Z71" s="127">
        <f t="shared" si="9"/>
        <v>0</v>
      </c>
      <c r="AA71" s="127">
        <f t="shared" si="9"/>
        <v>0</v>
      </c>
      <c r="AB71" s="127">
        <f t="shared" si="9"/>
        <v>0</v>
      </c>
      <c r="AC71" s="127">
        <f t="shared" si="9"/>
        <v>0</v>
      </c>
      <c r="AD71" s="127">
        <f t="shared" si="9"/>
        <v>0</v>
      </c>
      <c r="AE71" s="23"/>
      <c r="AF71" s="23"/>
      <c r="AG71" s="23"/>
      <c r="AH71" s="23"/>
      <c r="AI71" s="23"/>
      <c r="AJ71" s="23"/>
      <c r="AK71" s="23"/>
      <c r="AL71" s="23"/>
      <c r="AM71" s="23"/>
    </row>
    <row r="72" spans="2:39" hidden="1" x14ac:dyDescent="0.25">
      <c r="C72" s="58"/>
      <c r="D72" s="58"/>
      <c r="E72" s="58"/>
      <c r="F72" s="126"/>
      <c r="G72" s="127">
        <f t="shared" ref="G72:AD72" si="10">ROUND(G42*(1720/12),2)</f>
        <v>0</v>
      </c>
      <c r="H72" s="127">
        <f t="shared" si="10"/>
        <v>0</v>
      </c>
      <c r="I72" s="127">
        <f t="shared" si="10"/>
        <v>0</v>
      </c>
      <c r="J72" s="127">
        <f t="shared" si="10"/>
        <v>0</v>
      </c>
      <c r="K72" s="127">
        <f t="shared" si="10"/>
        <v>0</v>
      </c>
      <c r="L72" s="127">
        <f t="shared" si="10"/>
        <v>0</v>
      </c>
      <c r="M72" s="127">
        <f t="shared" si="10"/>
        <v>0</v>
      </c>
      <c r="N72" s="127">
        <f t="shared" si="10"/>
        <v>0</v>
      </c>
      <c r="O72" s="127">
        <f t="shared" si="10"/>
        <v>0</v>
      </c>
      <c r="P72" s="127">
        <f t="shared" si="10"/>
        <v>0</v>
      </c>
      <c r="Q72" s="127">
        <f t="shared" si="10"/>
        <v>0</v>
      </c>
      <c r="R72" s="127">
        <f t="shared" si="10"/>
        <v>0</v>
      </c>
      <c r="S72" s="127">
        <f t="shared" si="10"/>
        <v>0</v>
      </c>
      <c r="T72" s="127">
        <f t="shared" si="10"/>
        <v>0</v>
      </c>
      <c r="U72" s="127">
        <f t="shared" si="10"/>
        <v>0</v>
      </c>
      <c r="V72" s="127">
        <f t="shared" si="10"/>
        <v>0</v>
      </c>
      <c r="W72" s="127">
        <f t="shared" si="10"/>
        <v>0</v>
      </c>
      <c r="X72" s="127">
        <f t="shared" si="10"/>
        <v>0</v>
      </c>
      <c r="Y72" s="127">
        <f t="shared" si="10"/>
        <v>0</v>
      </c>
      <c r="Z72" s="127">
        <f t="shared" si="10"/>
        <v>0</v>
      </c>
      <c r="AA72" s="127">
        <f t="shared" si="10"/>
        <v>0</v>
      </c>
      <c r="AB72" s="127">
        <f t="shared" si="10"/>
        <v>0</v>
      </c>
      <c r="AC72" s="127">
        <f t="shared" si="10"/>
        <v>0</v>
      </c>
      <c r="AD72" s="127">
        <f t="shared" si="10"/>
        <v>0</v>
      </c>
      <c r="AE72" s="23"/>
      <c r="AF72" s="23"/>
      <c r="AG72" s="23"/>
      <c r="AH72" s="23"/>
      <c r="AI72" s="23"/>
      <c r="AJ72" s="23"/>
      <c r="AK72" s="23"/>
      <c r="AL72" s="23"/>
      <c r="AM72" s="23"/>
    </row>
    <row r="73" spans="2:39" hidden="1" x14ac:dyDescent="0.25">
      <c r="C73" s="58"/>
      <c r="D73" s="58"/>
      <c r="E73" s="58"/>
      <c r="F73" s="126"/>
      <c r="G73" s="127">
        <f t="shared" ref="G73:AD73" si="11">ROUND(G43*(1720/12),2)</f>
        <v>0</v>
      </c>
      <c r="H73" s="127">
        <f t="shared" si="11"/>
        <v>0</v>
      </c>
      <c r="I73" s="127">
        <f t="shared" si="11"/>
        <v>0</v>
      </c>
      <c r="J73" s="127">
        <f t="shared" si="11"/>
        <v>0</v>
      </c>
      <c r="K73" s="127">
        <f t="shared" si="11"/>
        <v>0</v>
      </c>
      <c r="L73" s="127">
        <f t="shared" si="11"/>
        <v>0</v>
      </c>
      <c r="M73" s="127">
        <f t="shared" si="11"/>
        <v>0</v>
      </c>
      <c r="N73" s="127">
        <f t="shared" si="11"/>
        <v>0</v>
      </c>
      <c r="O73" s="127">
        <f t="shared" si="11"/>
        <v>0</v>
      </c>
      <c r="P73" s="127">
        <f t="shared" si="11"/>
        <v>0</v>
      </c>
      <c r="Q73" s="127">
        <f t="shared" si="11"/>
        <v>0</v>
      </c>
      <c r="R73" s="127">
        <f t="shared" si="11"/>
        <v>0</v>
      </c>
      <c r="S73" s="127">
        <f t="shared" si="11"/>
        <v>0</v>
      </c>
      <c r="T73" s="127">
        <f t="shared" si="11"/>
        <v>0</v>
      </c>
      <c r="U73" s="127">
        <f t="shared" si="11"/>
        <v>0</v>
      </c>
      <c r="V73" s="127">
        <f t="shared" si="11"/>
        <v>0</v>
      </c>
      <c r="W73" s="127">
        <f t="shared" si="11"/>
        <v>0</v>
      </c>
      <c r="X73" s="127">
        <f t="shared" si="11"/>
        <v>0</v>
      </c>
      <c r="Y73" s="127">
        <f t="shared" si="11"/>
        <v>0</v>
      </c>
      <c r="Z73" s="127">
        <f t="shared" si="11"/>
        <v>0</v>
      </c>
      <c r="AA73" s="127">
        <f t="shared" si="11"/>
        <v>0</v>
      </c>
      <c r="AB73" s="127">
        <f t="shared" si="11"/>
        <v>0</v>
      </c>
      <c r="AC73" s="127">
        <f t="shared" si="11"/>
        <v>0</v>
      </c>
      <c r="AD73" s="127">
        <f t="shared" si="11"/>
        <v>0</v>
      </c>
      <c r="AE73" s="23"/>
      <c r="AF73" s="23"/>
      <c r="AG73" s="23"/>
      <c r="AH73" s="23"/>
      <c r="AI73" s="23"/>
      <c r="AJ73" s="23"/>
      <c r="AK73" s="23"/>
      <c r="AL73" s="23"/>
      <c r="AM73" s="23"/>
    </row>
    <row r="74" spans="2:39" hidden="1" x14ac:dyDescent="0.25">
      <c r="C74" s="58"/>
      <c r="D74" s="58"/>
      <c r="E74" s="58"/>
      <c r="F74" s="126"/>
      <c r="G74" s="127">
        <f t="shared" ref="G74:AD74" si="12">ROUND(G44*(1720/12),2)</f>
        <v>0</v>
      </c>
      <c r="H74" s="127">
        <f t="shared" si="12"/>
        <v>0</v>
      </c>
      <c r="I74" s="127">
        <f t="shared" si="12"/>
        <v>0</v>
      </c>
      <c r="J74" s="127">
        <f t="shared" si="12"/>
        <v>0</v>
      </c>
      <c r="K74" s="127">
        <f t="shared" si="12"/>
        <v>0</v>
      </c>
      <c r="L74" s="127">
        <f t="shared" si="12"/>
        <v>0</v>
      </c>
      <c r="M74" s="127">
        <f t="shared" si="12"/>
        <v>0</v>
      </c>
      <c r="N74" s="127">
        <f t="shared" si="12"/>
        <v>0</v>
      </c>
      <c r="O74" s="127">
        <f t="shared" si="12"/>
        <v>0</v>
      </c>
      <c r="P74" s="127">
        <f t="shared" si="12"/>
        <v>0</v>
      </c>
      <c r="Q74" s="127">
        <f t="shared" si="12"/>
        <v>0</v>
      </c>
      <c r="R74" s="127">
        <f t="shared" si="12"/>
        <v>0</v>
      </c>
      <c r="S74" s="127">
        <f t="shared" si="12"/>
        <v>0</v>
      </c>
      <c r="T74" s="127">
        <f t="shared" si="12"/>
        <v>0</v>
      </c>
      <c r="U74" s="127">
        <f t="shared" si="12"/>
        <v>0</v>
      </c>
      <c r="V74" s="127">
        <f t="shared" si="12"/>
        <v>0</v>
      </c>
      <c r="W74" s="127">
        <f t="shared" si="12"/>
        <v>0</v>
      </c>
      <c r="X74" s="127">
        <f t="shared" si="12"/>
        <v>0</v>
      </c>
      <c r="Y74" s="127">
        <f t="shared" si="12"/>
        <v>0</v>
      </c>
      <c r="Z74" s="127">
        <f t="shared" si="12"/>
        <v>0</v>
      </c>
      <c r="AA74" s="127">
        <f t="shared" si="12"/>
        <v>0</v>
      </c>
      <c r="AB74" s="127">
        <f t="shared" si="12"/>
        <v>0</v>
      </c>
      <c r="AC74" s="127">
        <f t="shared" si="12"/>
        <v>0</v>
      </c>
      <c r="AD74" s="127">
        <f t="shared" si="12"/>
        <v>0</v>
      </c>
      <c r="AE74" s="23"/>
      <c r="AF74" s="23"/>
      <c r="AG74" s="23"/>
      <c r="AH74" s="23"/>
      <c r="AI74" s="23"/>
      <c r="AJ74" s="23"/>
      <c r="AK74" s="23"/>
      <c r="AL74" s="23"/>
      <c r="AM74" s="23"/>
    </row>
    <row r="75" spans="2:39" hidden="1" x14ac:dyDescent="0.25">
      <c r="C75" s="58"/>
      <c r="D75" s="58"/>
      <c r="E75" s="58"/>
      <c r="F75" s="126"/>
      <c r="G75" s="127">
        <f t="shared" ref="G75:AD75" si="13">ROUND(G45*(1720/12),2)</f>
        <v>0</v>
      </c>
      <c r="H75" s="127">
        <f t="shared" si="13"/>
        <v>0</v>
      </c>
      <c r="I75" s="127">
        <f t="shared" si="13"/>
        <v>0</v>
      </c>
      <c r="J75" s="127">
        <f t="shared" si="13"/>
        <v>0</v>
      </c>
      <c r="K75" s="127">
        <f t="shared" si="13"/>
        <v>0</v>
      </c>
      <c r="L75" s="127">
        <f t="shared" si="13"/>
        <v>0</v>
      </c>
      <c r="M75" s="127">
        <f t="shared" si="13"/>
        <v>0</v>
      </c>
      <c r="N75" s="127">
        <f t="shared" si="13"/>
        <v>0</v>
      </c>
      <c r="O75" s="127">
        <f t="shared" si="13"/>
        <v>0</v>
      </c>
      <c r="P75" s="127">
        <f t="shared" si="13"/>
        <v>0</v>
      </c>
      <c r="Q75" s="127">
        <f t="shared" si="13"/>
        <v>0</v>
      </c>
      <c r="R75" s="127">
        <f t="shared" si="13"/>
        <v>0</v>
      </c>
      <c r="S75" s="127">
        <f t="shared" si="13"/>
        <v>0</v>
      </c>
      <c r="T75" s="127">
        <f t="shared" si="13"/>
        <v>0</v>
      </c>
      <c r="U75" s="127">
        <f t="shared" si="13"/>
        <v>0</v>
      </c>
      <c r="V75" s="127">
        <f t="shared" si="13"/>
        <v>0</v>
      </c>
      <c r="W75" s="127">
        <f t="shared" si="13"/>
        <v>0</v>
      </c>
      <c r="X75" s="127">
        <f t="shared" si="13"/>
        <v>0</v>
      </c>
      <c r="Y75" s="127">
        <f t="shared" si="13"/>
        <v>0</v>
      </c>
      <c r="Z75" s="127">
        <f t="shared" si="13"/>
        <v>0</v>
      </c>
      <c r="AA75" s="127">
        <f t="shared" si="13"/>
        <v>0</v>
      </c>
      <c r="AB75" s="127">
        <f t="shared" si="13"/>
        <v>0</v>
      </c>
      <c r="AC75" s="127">
        <f t="shared" si="13"/>
        <v>0</v>
      </c>
      <c r="AD75" s="127">
        <f t="shared" si="13"/>
        <v>0</v>
      </c>
      <c r="AE75" s="23"/>
      <c r="AF75" s="23"/>
      <c r="AG75" s="23"/>
      <c r="AH75" s="23"/>
      <c r="AI75" s="23"/>
      <c r="AJ75" s="23"/>
      <c r="AK75" s="23"/>
      <c r="AL75" s="23"/>
      <c r="AM75" s="23"/>
    </row>
    <row r="76" spans="2:39" hidden="1" x14ac:dyDescent="0.25">
      <c r="C76" s="58"/>
      <c r="D76" s="58"/>
      <c r="E76" s="58"/>
      <c r="F76" s="126"/>
      <c r="G76" s="127">
        <f t="shared" ref="G76:AD76" si="14">ROUND(G46*(1720/12),2)</f>
        <v>0</v>
      </c>
      <c r="H76" s="127">
        <f t="shared" si="14"/>
        <v>0</v>
      </c>
      <c r="I76" s="127">
        <f t="shared" si="14"/>
        <v>0</v>
      </c>
      <c r="J76" s="127">
        <f t="shared" si="14"/>
        <v>0</v>
      </c>
      <c r="K76" s="127">
        <f t="shared" si="14"/>
        <v>0</v>
      </c>
      <c r="L76" s="127">
        <f t="shared" si="14"/>
        <v>0</v>
      </c>
      <c r="M76" s="127">
        <f t="shared" si="14"/>
        <v>0</v>
      </c>
      <c r="N76" s="127">
        <f t="shared" si="14"/>
        <v>0</v>
      </c>
      <c r="O76" s="127">
        <f t="shared" si="14"/>
        <v>0</v>
      </c>
      <c r="P76" s="127">
        <f t="shared" si="14"/>
        <v>0</v>
      </c>
      <c r="Q76" s="127">
        <f t="shared" si="14"/>
        <v>0</v>
      </c>
      <c r="R76" s="127">
        <f t="shared" si="14"/>
        <v>0</v>
      </c>
      <c r="S76" s="127">
        <f t="shared" si="14"/>
        <v>0</v>
      </c>
      <c r="T76" s="127">
        <f t="shared" si="14"/>
        <v>0</v>
      </c>
      <c r="U76" s="127">
        <f t="shared" si="14"/>
        <v>0</v>
      </c>
      <c r="V76" s="127">
        <f t="shared" si="14"/>
        <v>0</v>
      </c>
      <c r="W76" s="127">
        <f t="shared" si="14"/>
        <v>0</v>
      </c>
      <c r="X76" s="127">
        <f t="shared" si="14"/>
        <v>0</v>
      </c>
      <c r="Y76" s="127">
        <f t="shared" si="14"/>
        <v>0</v>
      </c>
      <c r="Z76" s="127">
        <f t="shared" si="14"/>
        <v>0</v>
      </c>
      <c r="AA76" s="127">
        <f t="shared" si="14"/>
        <v>0</v>
      </c>
      <c r="AB76" s="127">
        <f t="shared" si="14"/>
        <v>0</v>
      </c>
      <c r="AC76" s="127">
        <f t="shared" si="14"/>
        <v>0</v>
      </c>
      <c r="AD76" s="127">
        <f t="shared" si="14"/>
        <v>0</v>
      </c>
      <c r="AE76" s="23"/>
      <c r="AF76" s="23"/>
      <c r="AG76" s="23"/>
      <c r="AH76" s="23"/>
      <c r="AI76" s="23"/>
      <c r="AJ76" s="23"/>
      <c r="AK76" s="23"/>
      <c r="AL76" s="23"/>
      <c r="AM76" s="23"/>
    </row>
    <row r="77" spans="2:39" hidden="1" x14ac:dyDescent="0.25">
      <c r="C77" s="58"/>
      <c r="D77" s="58"/>
      <c r="E77" s="58"/>
      <c r="F77" s="126"/>
      <c r="G77" s="127">
        <f t="shared" ref="G77:AD77" si="15">ROUND(G47*(1720/12),2)</f>
        <v>0</v>
      </c>
      <c r="H77" s="127">
        <f t="shared" si="15"/>
        <v>0</v>
      </c>
      <c r="I77" s="127">
        <f t="shared" si="15"/>
        <v>0</v>
      </c>
      <c r="J77" s="127">
        <f t="shared" si="15"/>
        <v>0</v>
      </c>
      <c r="K77" s="127">
        <f t="shared" si="15"/>
        <v>0</v>
      </c>
      <c r="L77" s="127">
        <f t="shared" si="15"/>
        <v>0</v>
      </c>
      <c r="M77" s="127">
        <f t="shared" si="15"/>
        <v>0</v>
      </c>
      <c r="N77" s="127">
        <f t="shared" si="15"/>
        <v>0</v>
      </c>
      <c r="O77" s="127">
        <f t="shared" si="15"/>
        <v>0</v>
      </c>
      <c r="P77" s="127">
        <f t="shared" si="15"/>
        <v>0</v>
      </c>
      <c r="Q77" s="127">
        <f t="shared" si="15"/>
        <v>0</v>
      </c>
      <c r="R77" s="127">
        <f t="shared" si="15"/>
        <v>0</v>
      </c>
      <c r="S77" s="127">
        <f t="shared" si="15"/>
        <v>0</v>
      </c>
      <c r="T77" s="127">
        <f t="shared" si="15"/>
        <v>0</v>
      </c>
      <c r="U77" s="127">
        <f t="shared" si="15"/>
        <v>0</v>
      </c>
      <c r="V77" s="127">
        <f t="shared" si="15"/>
        <v>0</v>
      </c>
      <c r="W77" s="127">
        <f t="shared" si="15"/>
        <v>0</v>
      </c>
      <c r="X77" s="127">
        <f t="shared" si="15"/>
        <v>0</v>
      </c>
      <c r="Y77" s="127">
        <f t="shared" si="15"/>
        <v>0</v>
      </c>
      <c r="Z77" s="127">
        <f t="shared" si="15"/>
        <v>0</v>
      </c>
      <c r="AA77" s="127">
        <f t="shared" si="15"/>
        <v>0</v>
      </c>
      <c r="AB77" s="127">
        <f t="shared" si="15"/>
        <v>0</v>
      </c>
      <c r="AC77" s="127">
        <f t="shared" si="15"/>
        <v>0</v>
      </c>
      <c r="AD77" s="127">
        <f t="shared" si="15"/>
        <v>0</v>
      </c>
      <c r="AE77" s="23"/>
      <c r="AF77" s="23"/>
      <c r="AG77" s="23"/>
      <c r="AH77" s="23"/>
      <c r="AI77" s="23"/>
      <c r="AJ77" s="23"/>
      <c r="AK77" s="23"/>
      <c r="AL77" s="23"/>
      <c r="AM77" s="23"/>
    </row>
    <row r="78" spans="2:39" hidden="1" x14ac:dyDescent="0.25">
      <c r="C78" s="58"/>
      <c r="D78" s="58"/>
      <c r="E78" s="58"/>
      <c r="F78" s="126"/>
      <c r="G78" s="127">
        <f t="shared" ref="G78:AD78" si="16">ROUND(G48*(1720/12),2)</f>
        <v>0</v>
      </c>
      <c r="H78" s="127">
        <f t="shared" si="16"/>
        <v>0</v>
      </c>
      <c r="I78" s="127">
        <f t="shared" si="16"/>
        <v>0</v>
      </c>
      <c r="J78" s="127">
        <f t="shared" si="16"/>
        <v>0</v>
      </c>
      <c r="K78" s="127">
        <f t="shared" si="16"/>
        <v>0</v>
      </c>
      <c r="L78" s="127">
        <f t="shared" si="16"/>
        <v>0</v>
      </c>
      <c r="M78" s="127">
        <f t="shared" si="16"/>
        <v>0</v>
      </c>
      <c r="N78" s="127">
        <f t="shared" si="16"/>
        <v>0</v>
      </c>
      <c r="O78" s="127">
        <f t="shared" si="16"/>
        <v>0</v>
      </c>
      <c r="P78" s="127">
        <f t="shared" si="16"/>
        <v>0</v>
      </c>
      <c r="Q78" s="127">
        <f t="shared" si="16"/>
        <v>0</v>
      </c>
      <c r="R78" s="127">
        <f t="shared" si="16"/>
        <v>0</v>
      </c>
      <c r="S78" s="127">
        <f t="shared" si="16"/>
        <v>0</v>
      </c>
      <c r="T78" s="127">
        <f t="shared" si="16"/>
        <v>0</v>
      </c>
      <c r="U78" s="127">
        <f t="shared" si="16"/>
        <v>0</v>
      </c>
      <c r="V78" s="127">
        <f t="shared" si="16"/>
        <v>0</v>
      </c>
      <c r="W78" s="127">
        <f t="shared" si="16"/>
        <v>0</v>
      </c>
      <c r="X78" s="127">
        <f t="shared" si="16"/>
        <v>0</v>
      </c>
      <c r="Y78" s="127">
        <f t="shared" si="16"/>
        <v>0</v>
      </c>
      <c r="Z78" s="127">
        <f t="shared" si="16"/>
        <v>0</v>
      </c>
      <c r="AA78" s="127">
        <f t="shared" si="16"/>
        <v>0</v>
      </c>
      <c r="AB78" s="127">
        <f t="shared" si="16"/>
        <v>0</v>
      </c>
      <c r="AC78" s="127">
        <f t="shared" si="16"/>
        <v>0</v>
      </c>
      <c r="AD78" s="127">
        <f t="shared" si="16"/>
        <v>0</v>
      </c>
      <c r="AE78" s="23"/>
      <c r="AF78" s="23"/>
      <c r="AG78" s="23"/>
      <c r="AH78" s="23"/>
      <c r="AI78" s="23"/>
      <c r="AJ78" s="23"/>
      <c r="AK78" s="23"/>
      <c r="AL78" s="23"/>
      <c r="AM78" s="23"/>
    </row>
    <row r="79" spans="2:39" hidden="1" x14ac:dyDescent="0.25">
      <c r="C79" s="58"/>
      <c r="D79" s="58"/>
      <c r="E79" s="58"/>
      <c r="F79" s="126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2:39" hidden="1" x14ac:dyDescent="0.25">
      <c r="B80" s="23"/>
      <c r="C80" s="23"/>
      <c r="D80" s="23"/>
      <c r="E80" s="5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2:39" hidden="1" x14ac:dyDescent="0.25">
      <c r="C81" s="23"/>
      <c r="D81" s="23"/>
      <c r="E81" s="58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2:39" hidden="1" x14ac:dyDescent="0.25">
      <c r="C82" s="23"/>
      <c r="D82" s="23"/>
      <c r="E82" s="58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2:39" ht="15.75" hidden="1" thickBot="1" x14ac:dyDescent="0.3">
      <c r="C83" s="58"/>
      <c r="D83" s="58"/>
      <c r="E83" s="58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2:39" ht="15.75" hidden="1" thickBot="1" x14ac:dyDescent="0.3">
      <c r="B84" s="63"/>
      <c r="C84" s="58"/>
      <c r="D84" s="58"/>
      <c r="E84" s="58"/>
      <c r="F84" s="23"/>
      <c r="G84" s="160" t="s">
        <v>61</v>
      </c>
      <c r="H84" s="161"/>
      <c r="I84" s="162"/>
      <c r="J84" s="160" t="s">
        <v>62</v>
      </c>
      <c r="K84" s="161"/>
      <c r="L84" s="162"/>
      <c r="M84" s="160" t="s">
        <v>63</v>
      </c>
      <c r="N84" s="161"/>
      <c r="O84" s="162"/>
      <c r="P84" s="160" t="s">
        <v>64</v>
      </c>
      <c r="Q84" s="161"/>
      <c r="R84" s="162"/>
      <c r="S84" s="160" t="s">
        <v>65</v>
      </c>
      <c r="T84" s="161"/>
      <c r="U84" s="162"/>
      <c r="V84" s="160" t="s">
        <v>66</v>
      </c>
      <c r="W84" s="161"/>
      <c r="X84" s="162"/>
      <c r="Y84" s="160" t="s">
        <v>67</v>
      </c>
      <c r="Z84" s="161"/>
      <c r="AA84" s="162"/>
      <c r="AB84" s="160" t="s">
        <v>68</v>
      </c>
      <c r="AC84" s="161"/>
      <c r="AD84" s="162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2:39" ht="15.75" hidden="1" thickBot="1" x14ac:dyDescent="0.3">
      <c r="B85" s="23"/>
      <c r="C85" s="23"/>
      <c r="D85" s="23"/>
      <c r="E85" s="58"/>
      <c r="F85" s="23"/>
      <c r="G85" s="11" t="s">
        <v>20</v>
      </c>
      <c r="H85" s="9" t="s">
        <v>21</v>
      </c>
      <c r="I85" s="10" t="s">
        <v>22</v>
      </c>
      <c r="J85" s="9" t="s">
        <v>23</v>
      </c>
      <c r="K85" s="9" t="s">
        <v>24</v>
      </c>
      <c r="L85" s="9" t="s">
        <v>25</v>
      </c>
      <c r="M85" s="11" t="s">
        <v>26</v>
      </c>
      <c r="N85" s="9" t="s">
        <v>27</v>
      </c>
      <c r="O85" s="10" t="s">
        <v>28</v>
      </c>
      <c r="P85" s="9" t="s">
        <v>29</v>
      </c>
      <c r="Q85" s="9" t="s">
        <v>30</v>
      </c>
      <c r="R85" s="9" t="s">
        <v>31</v>
      </c>
      <c r="S85" s="11" t="s">
        <v>32</v>
      </c>
      <c r="T85" s="9" t="s">
        <v>33</v>
      </c>
      <c r="U85" s="10" t="s">
        <v>34</v>
      </c>
      <c r="V85" s="9" t="s">
        <v>35</v>
      </c>
      <c r="W85" s="9" t="s">
        <v>36</v>
      </c>
      <c r="X85" s="9" t="s">
        <v>37</v>
      </c>
      <c r="Y85" s="11" t="s">
        <v>38</v>
      </c>
      <c r="Z85" s="9" t="s">
        <v>39</v>
      </c>
      <c r="AA85" s="10" t="s">
        <v>40</v>
      </c>
      <c r="AB85" s="9" t="s">
        <v>41</v>
      </c>
      <c r="AC85" s="9" t="s">
        <v>42</v>
      </c>
      <c r="AD85" s="10" t="s">
        <v>43</v>
      </c>
      <c r="AE85" s="23"/>
      <c r="AF85" s="23"/>
      <c r="AG85" s="23"/>
      <c r="AH85" s="23"/>
      <c r="AI85" s="23"/>
      <c r="AJ85" s="23"/>
      <c r="AK85" s="23"/>
      <c r="AL85" s="23"/>
      <c r="AM85" s="23"/>
    </row>
    <row r="86" spans="2:39" hidden="1" x14ac:dyDescent="0.25">
      <c r="B86" s="23"/>
      <c r="C86" s="23"/>
      <c r="D86" s="23"/>
      <c r="E86" s="23"/>
      <c r="F86" s="23"/>
      <c r="G86" s="4" t="s">
        <v>44</v>
      </c>
      <c r="H86" s="2" t="s">
        <v>45</v>
      </c>
      <c r="I86" s="3" t="s">
        <v>46</v>
      </c>
      <c r="J86" s="1" t="s">
        <v>47</v>
      </c>
      <c r="K86" s="2" t="s">
        <v>48</v>
      </c>
      <c r="L86" s="12" t="s">
        <v>49</v>
      </c>
      <c r="M86" s="4" t="s">
        <v>50</v>
      </c>
      <c r="N86" s="2" t="s">
        <v>51</v>
      </c>
      <c r="O86" s="3" t="s">
        <v>52</v>
      </c>
      <c r="P86" s="1" t="s">
        <v>53</v>
      </c>
      <c r="Q86" s="2" t="s">
        <v>54</v>
      </c>
      <c r="R86" s="12" t="s">
        <v>55</v>
      </c>
      <c r="S86" s="4" t="s">
        <v>44</v>
      </c>
      <c r="T86" s="2" t="s">
        <v>45</v>
      </c>
      <c r="U86" s="3" t="s">
        <v>46</v>
      </c>
      <c r="V86" s="1" t="s">
        <v>47</v>
      </c>
      <c r="W86" s="2" t="s">
        <v>48</v>
      </c>
      <c r="X86" s="12" t="s">
        <v>49</v>
      </c>
      <c r="Y86" s="4" t="s">
        <v>50</v>
      </c>
      <c r="Z86" s="2" t="s">
        <v>51</v>
      </c>
      <c r="AA86" s="3" t="s">
        <v>52</v>
      </c>
      <c r="AB86" s="1" t="s">
        <v>53</v>
      </c>
      <c r="AC86" s="2" t="s">
        <v>54</v>
      </c>
      <c r="AD86" s="3" t="s">
        <v>55</v>
      </c>
      <c r="AE86" s="23"/>
      <c r="AF86" s="23"/>
      <c r="AG86" s="23"/>
      <c r="AH86" s="23"/>
      <c r="AI86" s="23"/>
      <c r="AJ86" s="23"/>
      <c r="AK86" s="23"/>
      <c r="AL86" s="23"/>
      <c r="AM86" s="23"/>
    </row>
    <row r="87" spans="2:39" ht="15.75" hidden="1" thickBot="1" x14ac:dyDescent="0.3">
      <c r="B87" s="23"/>
      <c r="C87" s="23"/>
      <c r="D87" s="23"/>
      <c r="E87" s="23"/>
      <c r="F87" s="23"/>
      <c r="G87" s="14">
        <v>2026</v>
      </c>
      <c r="H87" s="15">
        <v>2026</v>
      </c>
      <c r="I87" s="16">
        <v>2026</v>
      </c>
      <c r="J87" s="17">
        <v>2026</v>
      </c>
      <c r="K87" s="15">
        <v>2027</v>
      </c>
      <c r="L87" s="18">
        <v>2027</v>
      </c>
      <c r="M87" s="14">
        <v>2027</v>
      </c>
      <c r="N87" s="15">
        <v>2027</v>
      </c>
      <c r="O87" s="16">
        <v>2027</v>
      </c>
      <c r="P87" s="17">
        <v>2027</v>
      </c>
      <c r="Q87" s="15">
        <v>2027</v>
      </c>
      <c r="R87" s="18">
        <v>2027</v>
      </c>
      <c r="S87" s="14">
        <v>2027</v>
      </c>
      <c r="T87" s="15">
        <v>2027</v>
      </c>
      <c r="U87" s="16">
        <v>2027</v>
      </c>
      <c r="V87" s="17">
        <v>2027</v>
      </c>
      <c r="W87" s="15">
        <v>2028</v>
      </c>
      <c r="X87" s="18">
        <v>2028</v>
      </c>
      <c r="Y87" s="14">
        <v>2028</v>
      </c>
      <c r="Z87" s="15">
        <v>2028</v>
      </c>
      <c r="AA87" s="16">
        <v>2028</v>
      </c>
      <c r="AB87" s="17">
        <v>2028</v>
      </c>
      <c r="AC87" s="15">
        <v>2028</v>
      </c>
      <c r="AD87" s="16">
        <v>2028</v>
      </c>
      <c r="AE87" s="23"/>
      <c r="AF87" s="23"/>
      <c r="AG87" s="23"/>
      <c r="AH87" s="23"/>
      <c r="AI87" s="23"/>
      <c r="AJ87" s="23"/>
      <c r="AK87" s="23"/>
      <c r="AL87" s="23"/>
      <c r="AM87" s="23"/>
    </row>
    <row r="88" spans="2:39" hidden="1" x14ac:dyDescent="0.25">
      <c r="B88" s="23"/>
      <c r="C88" s="23"/>
      <c r="D88" s="23"/>
      <c r="E88" s="23"/>
      <c r="F88" s="23"/>
      <c r="G88" s="149">
        <f t="shared" ref="G88:AD88" si="17">IFERROR(G39*$D39*1.338/(1720/12*G39),0)</f>
        <v>0</v>
      </c>
      <c r="H88" s="150">
        <f t="shared" si="17"/>
        <v>0</v>
      </c>
      <c r="I88" s="150">
        <f t="shared" si="17"/>
        <v>0</v>
      </c>
      <c r="J88" s="150">
        <f t="shared" si="17"/>
        <v>0</v>
      </c>
      <c r="K88" s="150">
        <f t="shared" si="17"/>
        <v>0</v>
      </c>
      <c r="L88" s="150">
        <f t="shared" si="17"/>
        <v>0</v>
      </c>
      <c r="M88" s="150">
        <f t="shared" si="17"/>
        <v>0</v>
      </c>
      <c r="N88" s="150">
        <f t="shared" si="17"/>
        <v>0</v>
      </c>
      <c r="O88" s="150">
        <f t="shared" si="17"/>
        <v>0</v>
      </c>
      <c r="P88" s="150">
        <f t="shared" si="17"/>
        <v>0</v>
      </c>
      <c r="Q88" s="150">
        <f t="shared" si="17"/>
        <v>0</v>
      </c>
      <c r="R88" s="150">
        <f t="shared" si="17"/>
        <v>0</v>
      </c>
      <c r="S88" s="150">
        <f t="shared" si="17"/>
        <v>0</v>
      </c>
      <c r="T88" s="150">
        <f t="shared" si="17"/>
        <v>0</v>
      </c>
      <c r="U88" s="150">
        <f t="shared" si="17"/>
        <v>0</v>
      </c>
      <c r="V88" s="150">
        <f t="shared" si="17"/>
        <v>0</v>
      </c>
      <c r="W88" s="150">
        <f t="shared" si="17"/>
        <v>0</v>
      </c>
      <c r="X88" s="150">
        <f t="shared" si="17"/>
        <v>0</v>
      </c>
      <c r="Y88" s="150">
        <f t="shared" si="17"/>
        <v>0</v>
      </c>
      <c r="Z88" s="150">
        <f t="shared" si="17"/>
        <v>0</v>
      </c>
      <c r="AA88" s="150">
        <f t="shared" si="17"/>
        <v>0</v>
      </c>
      <c r="AB88" s="150">
        <f t="shared" si="17"/>
        <v>0</v>
      </c>
      <c r="AC88" s="150">
        <f t="shared" si="17"/>
        <v>0</v>
      </c>
      <c r="AD88" s="151">
        <f t="shared" si="17"/>
        <v>0</v>
      </c>
      <c r="AE88" s="23"/>
      <c r="AF88" s="23"/>
      <c r="AG88" s="23"/>
      <c r="AH88" s="23"/>
      <c r="AI88" s="23"/>
      <c r="AJ88" s="23"/>
      <c r="AK88" s="23"/>
      <c r="AL88" s="23"/>
      <c r="AM88" s="23"/>
    </row>
    <row r="89" spans="2:39" hidden="1" x14ac:dyDescent="0.25">
      <c r="B89" s="23"/>
      <c r="C89" s="23"/>
      <c r="D89" s="23"/>
      <c r="E89" s="23"/>
      <c r="F89" s="23"/>
      <c r="G89" s="152">
        <f t="shared" ref="G89:AD89" si="18">IFERROR(G40*$D40*1.338/(1720/12*G40),0)</f>
        <v>0</v>
      </c>
      <c r="H89" s="153">
        <f t="shared" si="18"/>
        <v>0</v>
      </c>
      <c r="I89" s="153">
        <f t="shared" si="18"/>
        <v>0</v>
      </c>
      <c r="J89" s="153">
        <f t="shared" si="18"/>
        <v>0</v>
      </c>
      <c r="K89" s="153">
        <f t="shared" si="18"/>
        <v>0</v>
      </c>
      <c r="L89" s="153">
        <f t="shared" si="18"/>
        <v>0</v>
      </c>
      <c r="M89" s="153">
        <f t="shared" si="18"/>
        <v>0</v>
      </c>
      <c r="N89" s="153">
        <f t="shared" si="18"/>
        <v>0</v>
      </c>
      <c r="O89" s="153">
        <f t="shared" si="18"/>
        <v>0</v>
      </c>
      <c r="P89" s="153">
        <f t="shared" si="18"/>
        <v>0</v>
      </c>
      <c r="Q89" s="153">
        <f t="shared" si="18"/>
        <v>0</v>
      </c>
      <c r="R89" s="153">
        <f t="shared" si="18"/>
        <v>0</v>
      </c>
      <c r="S89" s="153">
        <f t="shared" si="18"/>
        <v>0</v>
      </c>
      <c r="T89" s="153">
        <f t="shared" si="18"/>
        <v>0</v>
      </c>
      <c r="U89" s="153">
        <f t="shared" si="18"/>
        <v>0</v>
      </c>
      <c r="V89" s="153">
        <f t="shared" si="18"/>
        <v>0</v>
      </c>
      <c r="W89" s="153">
        <f t="shared" si="18"/>
        <v>0</v>
      </c>
      <c r="X89" s="153">
        <f t="shared" si="18"/>
        <v>0</v>
      </c>
      <c r="Y89" s="153">
        <f t="shared" si="18"/>
        <v>0</v>
      </c>
      <c r="Z89" s="153">
        <f t="shared" si="18"/>
        <v>0</v>
      </c>
      <c r="AA89" s="153">
        <f t="shared" si="18"/>
        <v>0</v>
      </c>
      <c r="AB89" s="153">
        <f t="shared" si="18"/>
        <v>0</v>
      </c>
      <c r="AC89" s="153">
        <f t="shared" si="18"/>
        <v>0</v>
      </c>
      <c r="AD89" s="154">
        <f t="shared" si="18"/>
        <v>0</v>
      </c>
      <c r="AE89" s="23"/>
      <c r="AF89" s="23"/>
      <c r="AG89" s="23"/>
      <c r="AH89" s="23"/>
      <c r="AI89" s="23"/>
      <c r="AJ89" s="23"/>
      <c r="AK89" s="23"/>
      <c r="AL89" s="23"/>
      <c r="AM89" s="23"/>
    </row>
    <row r="90" spans="2:39" hidden="1" x14ac:dyDescent="0.25">
      <c r="B90" s="23"/>
      <c r="C90" s="23"/>
      <c r="D90" s="23"/>
      <c r="E90" s="23"/>
      <c r="F90" s="23"/>
      <c r="G90" s="152">
        <f t="shared" ref="G90:AD90" si="19">IFERROR(G41*$D41*1.338/(1720/12*G41),0)</f>
        <v>0</v>
      </c>
      <c r="H90" s="153">
        <f t="shared" si="19"/>
        <v>0</v>
      </c>
      <c r="I90" s="153">
        <f t="shared" si="19"/>
        <v>0</v>
      </c>
      <c r="J90" s="153">
        <f t="shared" si="19"/>
        <v>0</v>
      </c>
      <c r="K90" s="153">
        <f t="shared" si="19"/>
        <v>0</v>
      </c>
      <c r="L90" s="153">
        <f t="shared" si="19"/>
        <v>0</v>
      </c>
      <c r="M90" s="153">
        <f t="shared" si="19"/>
        <v>0</v>
      </c>
      <c r="N90" s="153">
        <f t="shared" si="19"/>
        <v>0</v>
      </c>
      <c r="O90" s="153">
        <f t="shared" si="19"/>
        <v>0</v>
      </c>
      <c r="P90" s="153">
        <f t="shared" si="19"/>
        <v>0</v>
      </c>
      <c r="Q90" s="153">
        <f t="shared" si="19"/>
        <v>0</v>
      </c>
      <c r="R90" s="153">
        <f t="shared" si="19"/>
        <v>0</v>
      </c>
      <c r="S90" s="153">
        <f t="shared" si="19"/>
        <v>0</v>
      </c>
      <c r="T90" s="153">
        <f t="shared" si="19"/>
        <v>0</v>
      </c>
      <c r="U90" s="153">
        <f t="shared" si="19"/>
        <v>0</v>
      </c>
      <c r="V90" s="153">
        <f t="shared" si="19"/>
        <v>0</v>
      </c>
      <c r="W90" s="153">
        <f t="shared" si="19"/>
        <v>0</v>
      </c>
      <c r="X90" s="153">
        <f t="shared" si="19"/>
        <v>0</v>
      </c>
      <c r="Y90" s="153">
        <f t="shared" si="19"/>
        <v>0</v>
      </c>
      <c r="Z90" s="153">
        <f t="shared" si="19"/>
        <v>0</v>
      </c>
      <c r="AA90" s="153">
        <f t="shared" si="19"/>
        <v>0</v>
      </c>
      <c r="AB90" s="153">
        <f t="shared" si="19"/>
        <v>0</v>
      </c>
      <c r="AC90" s="153">
        <f t="shared" si="19"/>
        <v>0</v>
      </c>
      <c r="AD90" s="154">
        <f t="shared" si="19"/>
        <v>0</v>
      </c>
      <c r="AE90" s="23"/>
      <c r="AF90" s="23"/>
      <c r="AG90" s="23"/>
      <c r="AH90" s="23"/>
      <c r="AI90" s="23"/>
      <c r="AJ90" s="23"/>
      <c r="AK90" s="23"/>
      <c r="AL90" s="23"/>
      <c r="AM90" s="23"/>
    </row>
    <row r="91" spans="2:39" hidden="1" x14ac:dyDescent="0.25">
      <c r="B91" s="23"/>
      <c r="C91" s="23"/>
      <c r="D91" s="23"/>
      <c r="E91" s="23"/>
      <c r="F91" s="23"/>
      <c r="G91" s="152">
        <f t="shared" ref="G91:AD91" si="20">IFERROR(G42*$D42*1.338/(1720/12*G42),0)</f>
        <v>0</v>
      </c>
      <c r="H91" s="153">
        <f t="shared" si="20"/>
        <v>0</v>
      </c>
      <c r="I91" s="153">
        <f t="shared" si="20"/>
        <v>0</v>
      </c>
      <c r="J91" s="153">
        <f t="shared" si="20"/>
        <v>0</v>
      </c>
      <c r="K91" s="153">
        <f t="shared" si="20"/>
        <v>0</v>
      </c>
      <c r="L91" s="153">
        <f t="shared" si="20"/>
        <v>0</v>
      </c>
      <c r="M91" s="153">
        <f t="shared" si="20"/>
        <v>0</v>
      </c>
      <c r="N91" s="153">
        <f t="shared" si="20"/>
        <v>0</v>
      </c>
      <c r="O91" s="153">
        <f t="shared" si="20"/>
        <v>0</v>
      </c>
      <c r="P91" s="153">
        <f t="shared" si="20"/>
        <v>0</v>
      </c>
      <c r="Q91" s="153">
        <f t="shared" si="20"/>
        <v>0</v>
      </c>
      <c r="R91" s="153">
        <f t="shared" si="20"/>
        <v>0</v>
      </c>
      <c r="S91" s="153">
        <f t="shared" si="20"/>
        <v>0</v>
      </c>
      <c r="T91" s="153">
        <f t="shared" si="20"/>
        <v>0</v>
      </c>
      <c r="U91" s="153">
        <f t="shared" si="20"/>
        <v>0</v>
      </c>
      <c r="V91" s="153">
        <f t="shared" si="20"/>
        <v>0</v>
      </c>
      <c r="W91" s="153">
        <f t="shared" si="20"/>
        <v>0</v>
      </c>
      <c r="X91" s="153">
        <f t="shared" si="20"/>
        <v>0</v>
      </c>
      <c r="Y91" s="153">
        <f t="shared" si="20"/>
        <v>0</v>
      </c>
      <c r="Z91" s="153">
        <f t="shared" si="20"/>
        <v>0</v>
      </c>
      <c r="AA91" s="153">
        <f t="shared" si="20"/>
        <v>0</v>
      </c>
      <c r="AB91" s="153">
        <f t="shared" si="20"/>
        <v>0</v>
      </c>
      <c r="AC91" s="153">
        <f t="shared" si="20"/>
        <v>0</v>
      </c>
      <c r="AD91" s="154">
        <f t="shared" si="20"/>
        <v>0</v>
      </c>
      <c r="AE91" s="23"/>
      <c r="AF91" s="23"/>
      <c r="AG91" s="23"/>
      <c r="AH91" s="23"/>
      <c r="AI91" s="23"/>
      <c r="AJ91" s="23"/>
      <c r="AK91" s="23"/>
      <c r="AL91" s="23"/>
      <c r="AM91" s="23"/>
    </row>
    <row r="92" spans="2:39" hidden="1" x14ac:dyDescent="0.25">
      <c r="B92" s="23"/>
      <c r="C92" s="23"/>
      <c r="D92" s="23"/>
      <c r="E92" s="23"/>
      <c r="F92" s="23"/>
      <c r="G92" s="152">
        <f t="shared" ref="G92:AD92" si="21">IFERROR(G43*$D43*1.338/(1720/12*G43),0)</f>
        <v>0</v>
      </c>
      <c r="H92" s="153">
        <f t="shared" si="21"/>
        <v>0</v>
      </c>
      <c r="I92" s="153">
        <f t="shared" si="21"/>
        <v>0</v>
      </c>
      <c r="J92" s="153">
        <f t="shared" si="21"/>
        <v>0</v>
      </c>
      <c r="K92" s="153">
        <f t="shared" si="21"/>
        <v>0</v>
      </c>
      <c r="L92" s="153">
        <f t="shared" si="21"/>
        <v>0</v>
      </c>
      <c r="M92" s="153">
        <f t="shared" si="21"/>
        <v>0</v>
      </c>
      <c r="N92" s="153">
        <f t="shared" si="21"/>
        <v>0</v>
      </c>
      <c r="O92" s="153">
        <f t="shared" si="21"/>
        <v>0</v>
      </c>
      <c r="P92" s="153">
        <f t="shared" si="21"/>
        <v>0</v>
      </c>
      <c r="Q92" s="153">
        <f t="shared" si="21"/>
        <v>0</v>
      </c>
      <c r="R92" s="153">
        <f t="shared" si="21"/>
        <v>0</v>
      </c>
      <c r="S92" s="153">
        <f t="shared" si="21"/>
        <v>0</v>
      </c>
      <c r="T92" s="153">
        <f t="shared" si="21"/>
        <v>0</v>
      </c>
      <c r="U92" s="153">
        <f t="shared" si="21"/>
        <v>0</v>
      </c>
      <c r="V92" s="153">
        <f t="shared" si="21"/>
        <v>0</v>
      </c>
      <c r="W92" s="153">
        <f t="shared" si="21"/>
        <v>0</v>
      </c>
      <c r="X92" s="153">
        <f t="shared" si="21"/>
        <v>0</v>
      </c>
      <c r="Y92" s="153">
        <f t="shared" si="21"/>
        <v>0</v>
      </c>
      <c r="Z92" s="153">
        <f t="shared" si="21"/>
        <v>0</v>
      </c>
      <c r="AA92" s="153">
        <f t="shared" si="21"/>
        <v>0</v>
      </c>
      <c r="AB92" s="153">
        <f t="shared" si="21"/>
        <v>0</v>
      </c>
      <c r="AC92" s="153">
        <f t="shared" si="21"/>
        <v>0</v>
      </c>
      <c r="AD92" s="154">
        <f t="shared" si="21"/>
        <v>0</v>
      </c>
      <c r="AE92" s="23"/>
      <c r="AF92" s="23"/>
      <c r="AG92" s="23"/>
      <c r="AH92" s="23"/>
      <c r="AI92" s="23"/>
      <c r="AJ92" s="23"/>
      <c r="AK92" s="23"/>
      <c r="AL92" s="23"/>
      <c r="AM92" s="23"/>
    </row>
    <row r="93" spans="2:39" hidden="1" x14ac:dyDescent="0.25">
      <c r="B93" s="23"/>
      <c r="C93" s="23"/>
      <c r="D93" s="23"/>
      <c r="E93" s="23"/>
      <c r="F93" s="23"/>
      <c r="G93" s="152">
        <f t="shared" ref="G93:AD93" si="22">IFERROR(G44*$D44*1.338/(1720/12*G44),0)</f>
        <v>0</v>
      </c>
      <c r="H93" s="153">
        <f t="shared" si="22"/>
        <v>0</v>
      </c>
      <c r="I93" s="153">
        <f t="shared" si="22"/>
        <v>0</v>
      </c>
      <c r="J93" s="153">
        <f t="shared" si="22"/>
        <v>0</v>
      </c>
      <c r="K93" s="153">
        <f t="shared" si="22"/>
        <v>0</v>
      </c>
      <c r="L93" s="153">
        <f t="shared" si="22"/>
        <v>0</v>
      </c>
      <c r="M93" s="153">
        <f t="shared" si="22"/>
        <v>0</v>
      </c>
      <c r="N93" s="153">
        <f t="shared" si="22"/>
        <v>0</v>
      </c>
      <c r="O93" s="153">
        <f t="shared" si="22"/>
        <v>0</v>
      </c>
      <c r="P93" s="153">
        <f t="shared" si="22"/>
        <v>0</v>
      </c>
      <c r="Q93" s="153">
        <f t="shared" si="22"/>
        <v>0</v>
      </c>
      <c r="R93" s="153">
        <f t="shared" si="22"/>
        <v>0</v>
      </c>
      <c r="S93" s="153">
        <f t="shared" si="22"/>
        <v>0</v>
      </c>
      <c r="T93" s="153">
        <f t="shared" si="22"/>
        <v>0</v>
      </c>
      <c r="U93" s="153">
        <f t="shared" si="22"/>
        <v>0</v>
      </c>
      <c r="V93" s="153">
        <f t="shared" si="22"/>
        <v>0</v>
      </c>
      <c r="W93" s="153">
        <f t="shared" si="22"/>
        <v>0</v>
      </c>
      <c r="X93" s="153">
        <f t="shared" si="22"/>
        <v>0</v>
      </c>
      <c r="Y93" s="153">
        <f t="shared" si="22"/>
        <v>0</v>
      </c>
      <c r="Z93" s="153">
        <f t="shared" si="22"/>
        <v>0</v>
      </c>
      <c r="AA93" s="153">
        <f t="shared" si="22"/>
        <v>0</v>
      </c>
      <c r="AB93" s="153">
        <f t="shared" si="22"/>
        <v>0</v>
      </c>
      <c r="AC93" s="153">
        <f t="shared" si="22"/>
        <v>0</v>
      </c>
      <c r="AD93" s="154">
        <f t="shared" si="22"/>
        <v>0</v>
      </c>
      <c r="AE93" s="23"/>
      <c r="AF93" s="23"/>
      <c r="AG93" s="23"/>
      <c r="AH93" s="23"/>
      <c r="AI93" s="23"/>
      <c r="AJ93" s="23"/>
      <c r="AK93" s="23"/>
      <c r="AL93" s="23"/>
      <c r="AM93" s="23"/>
    </row>
    <row r="94" spans="2:39" hidden="1" x14ac:dyDescent="0.25">
      <c r="B94" s="23"/>
      <c r="C94" s="23"/>
      <c r="D94" s="23"/>
      <c r="E94" s="23"/>
      <c r="F94" s="23"/>
      <c r="G94" s="152">
        <f t="shared" ref="G94:AD94" si="23">IFERROR(G45*$D45*1.338/(1720/12*G45),0)</f>
        <v>0</v>
      </c>
      <c r="H94" s="153">
        <f t="shared" si="23"/>
        <v>0</v>
      </c>
      <c r="I94" s="153">
        <f t="shared" si="23"/>
        <v>0</v>
      </c>
      <c r="J94" s="153">
        <f t="shared" si="23"/>
        <v>0</v>
      </c>
      <c r="K94" s="153">
        <f t="shared" si="23"/>
        <v>0</v>
      </c>
      <c r="L94" s="153">
        <f t="shared" si="23"/>
        <v>0</v>
      </c>
      <c r="M94" s="153">
        <f t="shared" si="23"/>
        <v>0</v>
      </c>
      <c r="N94" s="153">
        <f t="shared" si="23"/>
        <v>0</v>
      </c>
      <c r="O94" s="153">
        <f t="shared" si="23"/>
        <v>0</v>
      </c>
      <c r="P94" s="153">
        <f t="shared" si="23"/>
        <v>0</v>
      </c>
      <c r="Q94" s="153">
        <f t="shared" si="23"/>
        <v>0</v>
      </c>
      <c r="R94" s="153">
        <f t="shared" si="23"/>
        <v>0</v>
      </c>
      <c r="S94" s="153">
        <f t="shared" si="23"/>
        <v>0</v>
      </c>
      <c r="T94" s="153">
        <f t="shared" si="23"/>
        <v>0</v>
      </c>
      <c r="U94" s="153">
        <f t="shared" si="23"/>
        <v>0</v>
      </c>
      <c r="V94" s="153">
        <f t="shared" si="23"/>
        <v>0</v>
      </c>
      <c r="W94" s="153">
        <f t="shared" si="23"/>
        <v>0</v>
      </c>
      <c r="X94" s="153">
        <f t="shared" si="23"/>
        <v>0</v>
      </c>
      <c r="Y94" s="153">
        <f t="shared" si="23"/>
        <v>0</v>
      </c>
      <c r="Z94" s="153">
        <f t="shared" si="23"/>
        <v>0</v>
      </c>
      <c r="AA94" s="153">
        <f t="shared" si="23"/>
        <v>0</v>
      </c>
      <c r="AB94" s="153">
        <f t="shared" si="23"/>
        <v>0</v>
      </c>
      <c r="AC94" s="153">
        <f t="shared" si="23"/>
        <v>0</v>
      </c>
      <c r="AD94" s="154">
        <f t="shared" si="23"/>
        <v>0</v>
      </c>
      <c r="AE94" s="23"/>
      <c r="AF94" s="23"/>
      <c r="AG94" s="23"/>
      <c r="AH94" s="23"/>
      <c r="AI94" s="23"/>
      <c r="AJ94" s="23"/>
      <c r="AK94" s="23"/>
      <c r="AL94" s="23"/>
      <c r="AM94" s="23"/>
    </row>
    <row r="95" spans="2:39" hidden="1" x14ac:dyDescent="0.25">
      <c r="B95" s="23"/>
      <c r="C95" s="23"/>
      <c r="D95" s="23"/>
      <c r="E95" s="23"/>
      <c r="F95" s="23"/>
      <c r="G95" s="152">
        <f t="shared" ref="G95:AD95" si="24">IFERROR(G46*$D46*1.338/(1720/12*G46),0)</f>
        <v>0</v>
      </c>
      <c r="H95" s="153">
        <f t="shared" si="24"/>
        <v>0</v>
      </c>
      <c r="I95" s="153">
        <f t="shared" si="24"/>
        <v>0</v>
      </c>
      <c r="J95" s="153">
        <f t="shared" si="24"/>
        <v>0</v>
      </c>
      <c r="K95" s="153">
        <f t="shared" si="24"/>
        <v>0</v>
      </c>
      <c r="L95" s="153">
        <f t="shared" si="24"/>
        <v>0</v>
      </c>
      <c r="M95" s="153">
        <f t="shared" si="24"/>
        <v>0</v>
      </c>
      <c r="N95" s="153">
        <f t="shared" si="24"/>
        <v>0</v>
      </c>
      <c r="O95" s="153">
        <f t="shared" si="24"/>
        <v>0</v>
      </c>
      <c r="P95" s="153">
        <f t="shared" si="24"/>
        <v>0</v>
      </c>
      <c r="Q95" s="153">
        <f t="shared" si="24"/>
        <v>0</v>
      </c>
      <c r="R95" s="153">
        <f t="shared" si="24"/>
        <v>0</v>
      </c>
      <c r="S95" s="153">
        <f t="shared" si="24"/>
        <v>0</v>
      </c>
      <c r="T95" s="153">
        <f t="shared" si="24"/>
        <v>0</v>
      </c>
      <c r="U95" s="153">
        <f t="shared" si="24"/>
        <v>0</v>
      </c>
      <c r="V95" s="153">
        <f t="shared" si="24"/>
        <v>0</v>
      </c>
      <c r="W95" s="153">
        <f t="shared" si="24"/>
        <v>0</v>
      </c>
      <c r="X95" s="153">
        <f t="shared" si="24"/>
        <v>0</v>
      </c>
      <c r="Y95" s="153">
        <f t="shared" si="24"/>
        <v>0</v>
      </c>
      <c r="Z95" s="153">
        <f t="shared" si="24"/>
        <v>0</v>
      </c>
      <c r="AA95" s="153">
        <f t="shared" si="24"/>
        <v>0</v>
      </c>
      <c r="AB95" s="153">
        <f t="shared" si="24"/>
        <v>0</v>
      </c>
      <c r="AC95" s="153">
        <f t="shared" si="24"/>
        <v>0</v>
      </c>
      <c r="AD95" s="154">
        <f t="shared" si="24"/>
        <v>0</v>
      </c>
      <c r="AE95" s="23"/>
      <c r="AF95" s="23"/>
      <c r="AG95" s="23"/>
      <c r="AH95" s="23"/>
      <c r="AI95" s="23"/>
      <c r="AJ95" s="23"/>
      <c r="AK95" s="23"/>
      <c r="AL95" s="23"/>
      <c r="AM95" s="23"/>
    </row>
    <row r="96" spans="2:39" hidden="1" x14ac:dyDescent="0.25">
      <c r="B96" s="23"/>
      <c r="C96" s="23"/>
      <c r="D96" s="23"/>
      <c r="E96" s="23"/>
      <c r="F96" s="23"/>
      <c r="G96" s="152">
        <f t="shared" ref="G96:AD96" si="25">IFERROR(G47*$D47*1.338/(1720/12*G47),0)</f>
        <v>0</v>
      </c>
      <c r="H96" s="153">
        <f t="shared" si="25"/>
        <v>0</v>
      </c>
      <c r="I96" s="153">
        <f t="shared" si="25"/>
        <v>0</v>
      </c>
      <c r="J96" s="153">
        <f t="shared" si="25"/>
        <v>0</v>
      </c>
      <c r="K96" s="153">
        <f t="shared" si="25"/>
        <v>0</v>
      </c>
      <c r="L96" s="153">
        <f t="shared" si="25"/>
        <v>0</v>
      </c>
      <c r="M96" s="153">
        <f t="shared" si="25"/>
        <v>0</v>
      </c>
      <c r="N96" s="153">
        <f t="shared" si="25"/>
        <v>0</v>
      </c>
      <c r="O96" s="153">
        <f t="shared" si="25"/>
        <v>0</v>
      </c>
      <c r="P96" s="153">
        <f t="shared" si="25"/>
        <v>0</v>
      </c>
      <c r="Q96" s="153">
        <f t="shared" si="25"/>
        <v>0</v>
      </c>
      <c r="R96" s="153">
        <f t="shared" si="25"/>
        <v>0</v>
      </c>
      <c r="S96" s="153">
        <f t="shared" si="25"/>
        <v>0</v>
      </c>
      <c r="T96" s="153">
        <f t="shared" si="25"/>
        <v>0</v>
      </c>
      <c r="U96" s="153">
        <f t="shared" si="25"/>
        <v>0</v>
      </c>
      <c r="V96" s="153">
        <f t="shared" si="25"/>
        <v>0</v>
      </c>
      <c r="W96" s="153">
        <f t="shared" si="25"/>
        <v>0</v>
      </c>
      <c r="X96" s="153">
        <f t="shared" si="25"/>
        <v>0</v>
      </c>
      <c r="Y96" s="153">
        <f t="shared" si="25"/>
        <v>0</v>
      </c>
      <c r="Z96" s="153">
        <f t="shared" si="25"/>
        <v>0</v>
      </c>
      <c r="AA96" s="153">
        <f t="shared" si="25"/>
        <v>0</v>
      </c>
      <c r="AB96" s="153">
        <f t="shared" si="25"/>
        <v>0</v>
      </c>
      <c r="AC96" s="153">
        <f t="shared" si="25"/>
        <v>0</v>
      </c>
      <c r="AD96" s="154">
        <f t="shared" si="25"/>
        <v>0</v>
      </c>
      <c r="AE96" s="23"/>
      <c r="AF96" s="23"/>
      <c r="AG96" s="23"/>
      <c r="AH96" s="23"/>
      <c r="AI96" s="23"/>
      <c r="AJ96" s="23"/>
      <c r="AK96" s="23"/>
      <c r="AL96" s="23"/>
      <c r="AM96" s="23"/>
    </row>
    <row r="97" spans="2:39" ht="15.75" hidden="1" thickBot="1" x14ac:dyDescent="0.3">
      <c r="B97" s="23"/>
      <c r="C97" s="23"/>
      <c r="D97" s="23"/>
      <c r="E97" s="23"/>
      <c r="F97" s="23"/>
      <c r="G97" s="155">
        <f t="shared" ref="G97:AD97" si="26">IFERROR(G48*$D48*1.338/(1720/12*G48),0)</f>
        <v>0</v>
      </c>
      <c r="H97" s="156">
        <f t="shared" si="26"/>
        <v>0</v>
      </c>
      <c r="I97" s="156">
        <f t="shared" si="26"/>
        <v>0</v>
      </c>
      <c r="J97" s="156">
        <f t="shared" si="26"/>
        <v>0</v>
      </c>
      <c r="K97" s="156">
        <f t="shared" si="26"/>
        <v>0</v>
      </c>
      <c r="L97" s="156">
        <f t="shared" si="26"/>
        <v>0</v>
      </c>
      <c r="M97" s="156">
        <f t="shared" si="26"/>
        <v>0</v>
      </c>
      <c r="N97" s="156">
        <f t="shared" si="26"/>
        <v>0</v>
      </c>
      <c r="O97" s="156">
        <f t="shared" si="26"/>
        <v>0</v>
      </c>
      <c r="P97" s="156">
        <f t="shared" si="26"/>
        <v>0</v>
      </c>
      <c r="Q97" s="156">
        <f t="shared" si="26"/>
        <v>0</v>
      </c>
      <c r="R97" s="156">
        <f t="shared" si="26"/>
        <v>0</v>
      </c>
      <c r="S97" s="156">
        <f t="shared" si="26"/>
        <v>0</v>
      </c>
      <c r="T97" s="156">
        <f t="shared" si="26"/>
        <v>0</v>
      </c>
      <c r="U97" s="156">
        <f t="shared" si="26"/>
        <v>0</v>
      </c>
      <c r="V97" s="156">
        <f t="shared" si="26"/>
        <v>0</v>
      </c>
      <c r="W97" s="156">
        <f t="shared" si="26"/>
        <v>0</v>
      </c>
      <c r="X97" s="156">
        <f t="shared" si="26"/>
        <v>0</v>
      </c>
      <c r="Y97" s="156">
        <f t="shared" si="26"/>
        <v>0</v>
      </c>
      <c r="Z97" s="156">
        <f t="shared" si="26"/>
        <v>0</v>
      </c>
      <c r="AA97" s="156">
        <f t="shared" si="26"/>
        <v>0</v>
      </c>
      <c r="AB97" s="156">
        <f t="shared" si="26"/>
        <v>0</v>
      </c>
      <c r="AC97" s="156">
        <f t="shared" si="26"/>
        <v>0</v>
      </c>
      <c r="AD97" s="157">
        <f t="shared" si="26"/>
        <v>0</v>
      </c>
      <c r="AE97" s="23"/>
      <c r="AF97" s="23"/>
      <c r="AG97" s="23"/>
      <c r="AH97" s="23"/>
      <c r="AI97" s="23"/>
      <c r="AJ97" s="23"/>
      <c r="AK97" s="23"/>
      <c r="AL97" s="23"/>
      <c r="AM97" s="23"/>
    </row>
    <row r="98" spans="2:39" hidden="1" x14ac:dyDescent="0.25">
      <c r="B98" s="23"/>
      <c r="C98" s="23"/>
      <c r="D98" s="23"/>
      <c r="E98" s="23"/>
      <c r="F98" s="23"/>
      <c r="G98" s="158">
        <f>IFERROR(SUM(G88:G97)/COUNTIFS(G88:G97,"&gt;0"),0)</f>
        <v>0</v>
      </c>
      <c r="H98" s="158">
        <f t="shared" ref="H98:I98" si="27">IFERROR(SUM(H88:H97)/COUNTIFS(H88:H97,"&gt;0"),0)</f>
        <v>0</v>
      </c>
      <c r="I98" s="158">
        <f t="shared" si="27"/>
        <v>0</v>
      </c>
      <c r="J98" s="158">
        <f t="shared" ref="J98" si="28">IFERROR(SUM(J88:J97)/COUNTIFS(J88:J97,"&gt;0"),0)</f>
        <v>0</v>
      </c>
      <c r="K98" s="158">
        <f t="shared" ref="K98" si="29">IFERROR(SUM(K88:K97)/COUNTIFS(K88:K97,"&gt;0"),0)</f>
        <v>0</v>
      </c>
      <c r="L98" s="158">
        <f t="shared" ref="L98" si="30">IFERROR(SUM(L88:L97)/COUNTIFS(L88:L97,"&gt;0"),0)</f>
        <v>0</v>
      </c>
      <c r="M98" s="158">
        <f t="shared" ref="M98" si="31">IFERROR(SUM(M88:M97)/COUNTIFS(M88:M97,"&gt;0"),0)</f>
        <v>0</v>
      </c>
      <c r="N98" s="158">
        <f t="shared" ref="N98" si="32">IFERROR(SUM(N88:N97)/COUNTIFS(N88:N97,"&gt;0"),0)</f>
        <v>0</v>
      </c>
      <c r="O98" s="158">
        <f t="shared" ref="O98" si="33">IFERROR(SUM(O88:O97)/COUNTIFS(O88:O97,"&gt;0"),0)</f>
        <v>0</v>
      </c>
      <c r="P98" s="158">
        <f t="shared" ref="P98" si="34">IFERROR(SUM(P88:P97)/COUNTIFS(P88:P97,"&gt;0"),0)</f>
        <v>0</v>
      </c>
      <c r="Q98" s="158">
        <f t="shared" ref="Q98" si="35">IFERROR(SUM(Q88:Q97)/COUNTIFS(Q88:Q97,"&gt;0"),0)</f>
        <v>0</v>
      </c>
      <c r="R98" s="158">
        <f t="shared" ref="R98" si="36">IFERROR(SUM(R88:R97)/COUNTIFS(R88:R97,"&gt;0"),0)</f>
        <v>0</v>
      </c>
      <c r="S98" s="158">
        <f t="shared" ref="S98" si="37">IFERROR(SUM(S88:S97)/COUNTIFS(S88:S97,"&gt;0"),0)</f>
        <v>0</v>
      </c>
      <c r="T98" s="158">
        <f t="shared" ref="T98" si="38">IFERROR(SUM(T88:T97)/COUNTIFS(T88:T97,"&gt;0"),0)</f>
        <v>0</v>
      </c>
      <c r="U98" s="158">
        <f t="shared" ref="U98" si="39">IFERROR(SUM(U88:U97)/COUNTIFS(U88:U97,"&gt;0"),0)</f>
        <v>0</v>
      </c>
      <c r="V98" s="158">
        <f t="shared" ref="V98" si="40">IFERROR(SUM(V88:V97)/COUNTIFS(V88:V97,"&gt;0"),0)</f>
        <v>0</v>
      </c>
      <c r="W98" s="158">
        <f t="shared" ref="W98" si="41">IFERROR(SUM(W88:W97)/COUNTIFS(W88:W97,"&gt;0"),0)</f>
        <v>0</v>
      </c>
      <c r="X98" s="158">
        <f t="shared" ref="X98" si="42">IFERROR(SUM(X88:X97)/COUNTIFS(X88:X97,"&gt;0"),0)</f>
        <v>0</v>
      </c>
      <c r="Y98" s="158">
        <f t="shared" ref="Y98" si="43">IFERROR(SUM(Y88:Y97)/COUNTIFS(Y88:Y97,"&gt;0"),0)</f>
        <v>0</v>
      </c>
      <c r="Z98" s="158">
        <f t="shared" ref="Z98" si="44">IFERROR(SUM(Z88:Z97)/COUNTIFS(Z88:Z97,"&gt;0"),0)</f>
        <v>0</v>
      </c>
      <c r="AA98" s="158">
        <f t="shared" ref="AA98" si="45">IFERROR(SUM(AA88:AA97)/COUNTIFS(AA88:AA97,"&gt;0"),0)</f>
        <v>0</v>
      </c>
      <c r="AB98" s="158">
        <f t="shared" ref="AB98" si="46">IFERROR(SUM(AB88:AB97)/COUNTIFS(AB88:AB97,"&gt;0"),0)</f>
        <v>0</v>
      </c>
      <c r="AC98" s="158">
        <f t="shared" ref="AC98" si="47">IFERROR(SUM(AC88:AC97)/COUNTIFS(AC88:AC97,"&gt;0"),0)</f>
        <v>0</v>
      </c>
      <c r="AD98" s="158">
        <f t="shared" ref="AD98" si="48">IFERROR(SUM(AD88:AD97)/COUNTIFS(AD88:AD97,"&gt;0"),0)</f>
        <v>0</v>
      </c>
      <c r="AE98" s="23"/>
      <c r="AF98" s="23"/>
      <c r="AG98" s="23"/>
      <c r="AH98" s="23"/>
      <c r="AI98" s="23"/>
      <c r="AJ98" s="23"/>
      <c r="AK98" s="23"/>
      <c r="AL98" s="23"/>
      <c r="AM98" s="23"/>
    </row>
    <row r="99" spans="2:39" hidden="1" x14ac:dyDescent="0.25">
      <c r="B99" s="23"/>
      <c r="C99" s="23"/>
      <c r="D99" s="23"/>
      <c r="E99" s="23"/>
      <c r="F99" s="23"/>
      <c r="G99" s="159">
        <f>(G98+H98+I98)/3</f>
        <v>0</v>
      </c>
      <c r="H99" s="159"/>
      <c r="I99" s="159"/>
      <c r="J99" s="159">
        <f>(J98+K98+L98)/3</f>
        <v>0</v>
      </c>
      <c r="K99" s="159"/>
      <c r="L99" s="159"/>
      <c r="M99" s="159">
        <f>(M98+N98+O98)/3</f>
        <v>0</v>
      </c>
      <c r="N99" s="159"/>
      <c r="O99" s="159"/>
      <c r="P99" s="159">
        <f>(P98+Q98+R98)/3</f>
        <v>0</v>
      </c>
      <c r="Q99" s="159"/>
      <c r="R99" s="159"/>
      <c r="S99" s="159">
        <f>(S98+T98+U98)/3</f>
        <v>0</v>
      </c>
      <c r="T99" s="159"/>
      <c r="U99" s="159"/>
      <c r="V99" s="159">
        <f>(V98+W98+X98)/3</f>
        <v>0</v>
      </c>
      <c r="W99" s="159"/>
      <c r="X99" s="159"/>
      <c r="Y99" s="159">
        <f>(Y98+Z98+AA98)/3</f>
        <v>0</v>
      </c>
      <c r="Z99" s="159"/>
      <c r="AA99" s="159"/>
      <c r="AB99" s="159">
        <f>(AB98+AC98+AD98)/3</f>
        <v>0</v>
      </c>
      <c r="AC99" s="159"/>
      <c r="AD99" s="159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2:39" hidden="1" x14ac:dyDescent="0.25">
      <c r="B100" s="23"/>
      <c r="C100" s="23"/>
      <c r="D100" s="23"/>
      <c r="E100" s="23"/>
      <c r="F100" s="23"/>
      <c r="G100" s="159">
        <f>(G99+J99)/2</f>
        <v>0</v>
      </c>
      <c r="H100" s="159"/>
      <c r="I100" s="159"/>
      <c r="J100" s="159"/>
      <c r="K100" s="159"/>
      <c r="L100" s="159"/>
      <c r="M100" s="159">
        <f>(M99+P99)/2</f>
        <v>0</v>
      </c>
      <c r="N100" s="159"/>
      <c r="O100" s="159"/>
      <c r="P100" s="159"/>
      <c r="Q100" s="159"/>
      <c r="R100" s="159"/>
      <c r="S100" s="159">
        <f>(S99+V99)/2</f>
        <v>0</v>
      </c>
      <c r="T100" s="159"/>
      <c r="U100" s="159"/>
      <c r="V100" s="159"/>
      <c r="W100" s="159"/>
      <c r="X100" s="159"/>
      <c r="Y100" s="159">
        <f>(Y99+AB99)/2</f>
        <v>0</v>
      </c>
      <c r="Z100" s="159"/>
      <c r="AA100" s="159"/>
      <c r="AB100" s="159"/>
      <c r="AC100" s="159"/>
      <c r="AD100" s="159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2:39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2:39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2:39" x14ac:dyDescent="0.25">
      <c r="B103" s="23"/>
      <c r="C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2:39" x14ac:dyDescent="0.25">
      <c r="B104" s="23"/>
      <c r="C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2:39" x14ac:dyDescent="0.25">
      <c r="C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2:39" x14ac:dyDescent="0.25">
      <c r="C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13" spans="4:4" x14ac:dyDescent="0.25">
      <c r="D113" s="23"/>
    </row>
    <row r="114" spans="4:4" x14ac:dyDescent="0.25">
      <c r="D114" s="23"/>
    </row>
  </sheetData>
  <sheetProtection algorithmName="SHA-512" hashValue="gyJwlbPIC1B5T1VfJZmCUGfTqTKZPJ9vLTtNxreQ0k6dOBTxL6/fq5+buFMFLJp4zDZTXIr4dD1Dd1cYCAbIlw==" saltValue="YJqc7FLhR/uyrWsE1uT24A==" spinCount="100000" sheet="1" objects="1" scenarios="1"/>
  <mergeCells count="41">
    <mergeCell ref="V35:X35"/>
    <mergeCell ref="Y35:AA35"/>
    <mergeCell ref="AB35:AD35"/>
    <mergeCell ref="B2:C2"/>
    <mergeCell ref="S53:U53"/>
    <mergeCell ref="V53:X53"/>
    <mergeCell ref="Y53:AA53"/>
    <mergeCell ref="AB53:AD53"/>
    <mergeCell ref="G35:I35"/>
    <mergeCell ref="J35:L35"/>
    <mergeCell ref="M35:O35"/>
    <mergeCell ref="P35:R35"/>
    <mergeCell ref="S35:U35"/>
    <mergeCell ref="V84:X84"/>
    <mergeCell ref="Y84:AA84"/>
    <mergeCell ref="AB84:AD84"/>
    <mergeCell ref="G53:I53"/>
    <mergeCell ref="G54:L54"/>
    <mergeCell ref="J53:L53"/>
    <mergeCell ref="M53:O53"/>
    <mergeCell ref="P53:R53"/>
    <mergeCell ref="G84:I84"/>
    <mergeCell ref="J84:L84"/>
    <mergeCell ref="M84:O84"/>
    <mergeCell ref="P84:R84"/>
    <mergeCell ref="S84:U84"/>
    <mergeCell ref="M54:R54"/>
    <mergeCell ref="S54:X54"/>
    <mergeCell ref="Y54:AD54"/>
    <mergeCell ref="V99:X99"/>
    <mergeCell ref="Y99:AA99"/>
    <mergeCell ref="AB99:AD99"/>
    <mergeCell ref="G100:L100"/>
    <mergeCell ref="M100:R100"/>
    <mergeCell ref="S100:X100"/>
    <mergeCell ref="Y100:AD100"/>
    <mergeCell ref="G99:I99"/>
    <mergeCell ref="J99:L99"/>
    <mergeCell ref="M99:O99"/>
    <mergeCell ref="P99:R99"/>
    <mergeCell ref="S99:U99"/>
  </mergeCells>
  <conditionalFormatting sqref="C21 C25">
    <cfRule type="cellIs" dxfId="5" priority="7" operator="equal">
      <formula>"nutno vyplnit buňku C10"</formula>
    </cfRule>
  </conditionalFormatting>
  <conditionalFormatting sqref="C22">
    <cfRule type="cellIs" dxfId="4" priority="16" operator="greaterThan">
      <formula>$C$21</formula>
    </cfRule>
  </conditionalFormatting>
  <conditionalFormatting sqref="C52">
    <cfRule type="cellIs" dxfId="3" priority="5" operator="greaterThan">
      <formula>$D$14</formula>
    </cfRule>
  </conditionalFormatting>
  <conditionalFormatting sqref="C53">
    <cfRule type="cellIs" dxfId="2" priority="4" operator="lessThan">
      <formula>0</formula>
    </cfRule>
  </conditionalFormatting>
  <conditionalFormatting sqref="G50:AD50">
    <cfRule type="cellIs" dxfId="1" priority="2" operator="greaterThan">
      <formula>1</formula>
    </cfRule>
  </conditionalFormatting>
  <conditionalFormatting sqref="G52:AD54">
    <cfRule type="cellIs" dxfId="0" priority="6" operator="greaterThan">
      <formula>532</formula>
    </cfRule>
  </conditionalFormatting>
  <dataValidations count="2">
    <dataValidation type="list" allowBlank="1" showInputMessage="1" showErrorMessage="1" sqref="C8" xr:uid="{8BBA7E63-BF22-469B-A185-1932D0782415}">
      <formula1>$B$11:$B$12</formula1>
    </dataValidation>
    <dataValidation type="list" allowBlank="1" showInputMessage="1" showErrorMessage="1" sqref="B39:B48" xr:uid="{99B5E8C5-FD4A-4C85-9B83-A81FBFBB85CB}">
      <formula1>"výzkumný pracovník - senior,výzkumný pracovník - junior/Ph.D. student,technický pracovník,odborný pracovník/specialista"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Hanák</dc:creator>
  <cp:lastModifiedBy>Luděk Hanák</cp:lastModifiedBy>
  <dcterms:created xsi:type="dcterms:W3CDTF">2026-02-03T09:33:37Z</dcterms:created>
  <dcterms:modified xsi:type="dcterms:W3CDTF">2026-02-23T10:01:32Z</dcterms:modified>
</cp:coreProperties>
</file>